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ttleyorkfd-my.sharepoint.com/personal/jcone_hcesd17_org/Documents/Desktop/"/>
    </mc:Choice>
  </mc:AlternateContent>
  <xr:revisionPtr revIDLastSave="898" documentId="13_ncr:1_{8D8C6A6D-C0A4-495C-A31A-6293718634D2}" xr6:coauthVersionLast="47" xr6:coauthVersionMax="47" xr10:uidLastSave="{40AA583B-259D-4324-B1CF-C0E337A8112A}"/>
  <bookViews>
    <workbookView xWindow="-120" yWindow="-120" windowWidth="29040" windowHeight="15720" xr2:uid="{98397D33-060F-401B-B8EB-7101BE8B947F}"/>
  </bookViews>
  <sheets>
    <sheet name="2027 Budget Worksheet" sheetId="2" r:id="rId1"/>
    <sheet name="Sheet1" sheetId="3" r:id="rId2"/>
    <sheet name="2023" sheetId="4" r:id="rId3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0">'2027 Budget Worksheet'!$A$3:$C$312</definedName>
    <definedName name="_xlnm.Print_Titles" localSheetId="0">'2027 Budget Worksheet'!$1:$2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4" i="2" l="1"/>
  <c r="E7" i="2"/>
  <c r="E288" i="2"/>
  <c r="E173" i="2"/>
  <c r="F13" i="2" l="1"/>
  <c r="E13" i="2"/>
  <c r="E303" i="2"/>
  <c r="F303" i="2" s="1"/>
  <c r="E298" i="2"/>
  <c r="F298" i="2" s="1"/>
  <c r="F288" i="2"/>
  <c r="E277" i="2"/>
  <c r="F277" i="2" s="1"/>
  <c r="E273" i="2"/>
  <c r="F273" i="2" s="1"/>
  <c r="E268" i="2"/>
  <c r="F268" i="2" s="1"/>
  <c r="E259" i="2"/>
  <c r="F259" i="2" s="1"/>
  <c r="E252" i="2"/>
  <c r="F252" i="2" s="1"/>
  <c r="E242" i="2"/>
  <c r="F242" i="2" s="1"/>
  <c r="E236" i="2"/>
  <c r="F236" i="2" s="1"/>
  <c r="E229" i="2"/>
  <c r="F229" i="2" s="1"/>
  <c r="E208" i="2"/>
  <c r="F208" i="2" s="1"/>
  <c r="E203" i="2"/>
  <c r="F203" i="2" s="1"/>
  <c r="E196" i="2"/>
  <c r="F196" i="2" s="1"/>
  <c r="E193" i="2"/>
  <c r="F193" i="2" s="1"/>
  <c r="E184" i="2"/>
  <c r="F184" i="2" s="1"/>
  <c r="E179" i="2"/>
  <c r="F179" i="2" s="1"/>
  <c r="F173" i="2"/>
  <c r="E165" i="2"/>
  <c r="F165" i="2" s="1"/>
  <c r="E161" i="2"/>
  <c r="F161" i="2" s="1"/>
  <c r="E157" i="2"/>
  <c r="F157" i="2" s="1"/>
  <c r="E151" i="2"/>
  <c r="F151" i="2" s="1"/>
  <c r="E146" i="2"/>
  <c r="F146" i="2" s="1"/>
  <c r="E138" i="2"/>
  <c r="F138" i="2" s="1"/>
  <c r="E127" i="2"/>
  <c r="F127" i="2" s="1"/>
  <c r="E117" i="2"/>
  <c r="F117" i="2" s="1"/>
  <c r="E103" i="2"/>
  <c r="F103" i="2" s="1"/>
  <c r="E99" i="2"/>
  <c r="F99" i="2" s="1"/>
  <c r="E94" i="2"/>
  <c r="F94" i="2" s="1"/>
  <c r="E79" i="2"/>
  <c r="F79" i="2" s="1"/>
  <c r="E73" i="2"/>
  <c r="F73" i="2" s="1"/>
  <c r="E69" i="2"/>
  <c r="F69" i="2" s="1"/>
  <c r="E64" i="2"/>
  <c r="F64" i="2" s="1"/>
  <c r="E52" i="2"/>
  <c r="F52" i="2" s="1"/>
  <c r="E43" i="2"/>
  <c r="F43" i="2" s="1"/>
  <c r="F26" i="2"/>
  <c r="E26" i="2"/>
  <c r="F17" i="2"/>
  <c r="E17" i="2"/>
  <c r="E340" i="4"/>
  <c r="E335" i="4"/>
  <c r="E330" i="4"/>
  <c r="E325" i="4"/>
  <c r="E316" i="4"/>
  <c r="E298" i="4"/>
  <c r="E293" i="4"/>
  <c r="E286" i="4"/>
  <c r="E277" i="4"/>
  <c r="E266" i="4"/>
  <c r="E258" i="4"/>
  <c r="E248" i="4"/>
  <c r="E241" i="4"/>
  <c r="E234" i="4"/>
  <c r="E218" i="4"/>
  <c r="E212" i="4"/>
  <c r="E204" i="4"/>
  <c r="E201" i="4"/>
  <c r="E206" i="4" s="1"/>
  <c r="E191" i="4"/>
  <c r="E185" i="4"/>
  <c r="E176" i="4"/>
  <c r="E170" i="4"/>
  <c r="E165" i="4"/>
  <c r="E160" i="4"/>
  <c r="E154" i="4"/>
  <c r="E147" i="4"/>
  <c r="E136" i="4"/>
  <c r="E126" i="4"/>
  <c r="E124" i="4"/>
  <c r="E114" i="4"/>
  <c r="E100" i="4"/>
  <c r="E95" i="4"/>
  <c r="E89" i="4"/>
  <c r="E78" i="4"/>
  <c r="E74" i="4"/>
  <c r="E72" i="4"/>
  <c r="E68" i="4"/>
  <c r="E62" i="4"/>
  <c r="E50" i="4"/>
  <c r="E41" i="4"/>
  <c r="A31" i="4"/>
  <c r="E27" i="4"/>
  <c r="E19" i="4"/>
  <c r="E15" i="4"/>
  <c r="F305" i="2" l="1"/>
  <c r="F129" i="2"/>
  <c r="F186" i="2"/>
  <c r="F244" i="2"/>
  <c r="F291" i="2"/>
  <c r="F198" i="2"/>
  <c r="F167" i="2"/>
  <c r="F105" i="2"/>
  <c r="F75" i="2"/>
  <c r="F28" i="2"/>
  <c r="F309" i="2" s="1"/>
  <c r="E250" i="4"/>
  <c r="E319" i="4"/>
  <c r="E29" i="4"/>
  <c r="E347" i="4" s="1"/>
  <c r="E172" i="4"/>
  <c r="E102" i="4"/>
  <c r="E104" i="4" s="1"/>
  <c r="E268" i="4" s="1"/>
  <c r="E269" i="4" s="1"/>
  <c r="E193" i="4"/>
  <c r="E343" i="4"/>
  <c r="F307" i="2" l="1"/>
  <c r="F107" i="2"/>
  <c r="E345" i="4"/>
  <c r="E348" i="4" s="1"/>
  <c r="E349" i="4" s="1"/>
  <c r="F261" i="2" l="1"/>
  <c r="F262" i="2" s="1"/>
  <c r="F310" i="2" s="1"/>
  <c r="F311" i="2" s="1"/>
  <c r="D15" i="3"/>
  <c r="D16" i="3"/>
  <c r="D14" i="3"/>
  <c r="D17" i="3" s="1"/>
  <c r="D10" i="3"/>
  <c r="D9" i="3"/>
  <c r="D8" i="3"/>
  <c r="D11" i="3" s="1"/>
  <c r="D5" i="3"/>
  <c r="D4" i="3"/>
  <c r="D3" i="3"/>
  <c r="D6" i="3" l="1"/>
  <c r="A3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Amanda Coveler</author>
  </authors>
  <commentList>
    <comment ref="C60" authorId="0" shapeId="0" xr:uid="{C4FBB75A-4276-447E-90B1-A80F4A77F9E8}">
      <text>
        <r>
          <rPr>
            <sz val="11"/>
            <color theme="1"/>
            <rFont val="Calibri"/>
            <family val="2"/>
            <scheme val="minor"/>
          </rPr>
          <t>Amanda Coveler:
Create Parental Leave Item</t>
        </r>
      </text>
    </comment>
    <comment ref="C83" authorId="0" shapeId="0" xr:uid="{6E06A448-39A2-4E1F-96AF-F3FE154ADEF8}">
      <text>
        <r>
          <rPr>
            <sz val="11"/>
            <color theme="1"/>
            <rFont val="Calibri"/>
            <family val="2"/>
            <scheme val="minor"/>
          </rPr>
          <t>Amanda Coveler:
We should rename this mental health resources</t>
        </r>
      </text>
    </comment>
    <comment ref="C84" authorId="0" shapeId="0" xr:uid="{A0E7FF2E-09EE-48D5-B62E-866809A200C4}">
      <text>
        <r>
          <rPr>
            <sz val="11"/>
            <color theme="1"/>
            <rFont val="Calibri"/>
            <family val="2"/>
            <scheme val="minor"/>
          </rPr>
          <t>Amanda Coveler:
We should rename this mental health resources</t>
        </r>
      </text>
    </comment>
    <comment ref="F145" authorId="0" shapeId="0" xr:uid="{35965A63-BE19-473F-AFAF-EFCA7B1E3DA5}">
      <text>
        <r>
          <rPr>
            <sz val="11"/>
            <color theme="1"/>
            <rFont val="Calibri"/>
            <family val="2"/>
            <scheme val="minor"/>
          </rPr>
          <t>Amanda Coveler:
Move to Software</t>
        </r>
      </text>
    </comment>
    <comment ref="F207" authorId="0" shapeId="0" xr:uid="{099745A0-5AAF-404B-BAB2-6740883DD8A8}">
      <text>
        <r>
          <rPr>
            <sz val="11"/>
            <color theme="1"/>
            <rFont val="Calibri"/>
            <family val="2"/>
            <scheme val="minor"/>
          </rPr>
          <t>Amanda Coveler:
Should this be under IT?</t>
        </r>
      </text>
    </comment>
    <comment ref="F251" authorId="0" shapeId="0" xr:uid="{A0EBE3FB-6F78-48F9-AEBA-9645EA7CBC27}">
      <text>
        <r>
          <rPr>
            <sz val="11"/>
            <color theme="1"/>
            <rFont val="Calibri"/>
            <family val="2"/>
            <scheme val="minor"/>
          </rPr>
          <t>Amanda Coveler:
Have Katie bring a list of everything in Miscellaneous</t>
        </r>
      </text>
    </comment>
  </commentList>
</comments>
</file>

<file path=xl/sharedStrings.xml><?xml version="1.0" encoding="utf-8"?>
<sst xmlns="http://schemas.openxmlformats.org/spreadsheetml/2006/main" count="615" uniqueCount="343">
  <si>
    <t>Ordinary Income/Expense</t>
  </si>
  <si>
    <t>Income</t>
  </si>
  <si>
    <t>Land Lease</t>
  </si>
  <si>
    <t>Penalties &amp; Interest</t>
  </si>
  <si>
    <t>Miscellaneous Income</t>
  </si>
  <si>
    <t>Rendition Penalty Collections</t>
  </si>
  <si>
    <t>SIT Collections</t>
  </si>
  <si>
    <t>Sales Tax Revenue</t>
  </si>
  <si>
    <t xml:space="preserve"> Interest Earned on Temp. Invest</t>
  </si>
  <si>
    <t xml:space="preserve"> Interest Earned on Checking Acc</t>
  </si>
  <si>
    <t>Total Income</t>
  </si>
  <si>
    <t>Tax Assessor Collector Fees</t>
  </si>
  <si>
    <t>Harris County CAD Fees</t>
  </si>
  <si>
    <t>Building Pmt Sta 83-Principle</t>
  </si>
  <si>
    <t>Building Pmt Sta 83-Interest</t>
  </si>
  <si>
    <t>Station 81 &amp; 82 Principal</t>
  </si>
  <si>
    <t>Trustmark Bank Interest</t>
  </si>
  <si>
    <t>Auditing Fees</t>
  </si>
  <si>
    <t>Bank Fees</t>
  </si>
  <si>
    <t>Bookkeeping Fees</t>
  </si>
  <si>
    <t>Election Expense</t>
  </si>
  <si>
    <t>Property Ins. &amp; Surety Bond</t>
  </si>
  <si>
    <t>Legal Fees</t>
  </si>
  <si>
    <t>Legal Notices &amp; Other Publ.</t>
  </si>
  <si>
    <t>Sales Tax Consultant</t>
  </si>
  <si>
    <t>Workers Compensation</t>
  </si>
  <si>
    <t>Direct TV</t>
  </si>
  <si>
    <t>Natural Gas</t>
  </si>
  <si>
    <t>Maintenance / Repairs</t>
  </si>
  <si>
    <t>Lawn Services</t>
  </si>
  <si>
    <t>Furnishings</t>
  </si>
  <si>
    <t>Station Supplies</t>
  </si>
  <si>
    <t>Training Classes</t>
  </si>
  <si>
    <t>Training Field Expenses</t>
  </si>
  <si>
    <t>Chaplain Services</t>
  </si>
  <si>
    <t>Human Resource Services</t>
  </si>
  <si>
    <t>Fuel</t>
  </si>
  <si>
    <t>NFPA Testing</t>
  </si>
  <si>
    <t>3rd Eye Cameras</t>
  </si>
  <si>
    <t>Public Relations</t>
  </si>
  <si>
    <t>Fire Hose</t>
  </si>
  <si>
    <t>Nozzles</t>
  </si>
  <si>
    <t>Annual Banquet</t>
  </si>
  <si>
    <t>Certifications</t>
  </si>
  <si>
    <t>Greenspoint 4 Rent</t>
  </si>
  <si>
    <t>Replacement</t>
  </si>
  <si>
    <t>Office Supplies</t>
  </si>
  <si>
    <t>Total Expense</t>
  </si>
  <si>
    <t>ACCOUNT</t>
  </si>
  <si>
    <t xml:space="preserve"> </t>
  </si>
  <si>
    <t>Sub Account Amount</t>
  </si>
  <si>
    <t>Total Amount</t>
  </si>
  <si>
    <t>43500    Property Tax Revenue</t>
  </si>
  <si>
    <t>Current Tax Collections</t>
  </si>
  <si>
    <t>Delinquent Tax Collections</t>
  </si>
  <si>
    <t>Attorney Fee Income</t>
  </si>
  <si>
    <t>43600 Sales Tax Revenue</t>
  </si>
  <si>
    <t>43600    Sales Tax Revenue</t>
  </si>
  <si>
    <t>43800 Other Income</t>
  </si>
  <si>
    <t>Training Revenue</t>
  </si>
  <si>
    <t>Station Rental</t>
  </si>
  <si>
    <t>Other Income - Other</t>
  </si>
  <si>
    <t>61000     ESD 17 Operating Expense</t>
  </si>
  <si>
    <t>State Sales Tax Collection Fee</t>
  </si>
  <si>
    <t>Delinquent Tax Attorney</t>
  </si>
  <si>
    <t>Travel Expenditures</t>
  </si>
  <si>
    <t>HDL Reporting</t>
  </si>
  <si>
    <t>Total ESD 17 Operating Expense</t>
  </si>
  <si>
    <t>Fire Department Operating Expense</t>
  </si>
  <si>
    <t>64050 Salaries &amp; Benefits</t>
  </si>
  <si>
    <t>64075   Salaries</t>
  </si>
  <si>
    <t>64100   Administrative</t>
  </si>
  <si>
    <t>Salary</t>
  </si>
  <si>
    <t>Hourly</t>
  </si>
  <si>
    <t>AdminOT</t>
  </si>
  <si>
    <t xml:space="preserve">64200   Full Time </t>
  </si>
  <si>
    <t>Regular Hours</t>
  </si>
  <si>
    <t>Scheduled Overtime</t>
  </si>
  <si>
    <t>Unscheduled Overtime</t>
  </si>
  <si>
    <t>Sick Time</t>
  </si>
  <si>
    <t>Vacation</t>
  </si>
  <si>
    <t xml:space="preserve">Bereavement and Other PTO </t>
  </si>
  <si>
    <t>Disaster Pay</t>
  </si>
  <si>
    <t>Holiday Pay</t>
  </si>
  <si>
    <t>Quarantine</t>
  </si>
  <si>
    <t xml:space="preserve">64300   Part Time </t>
  </si>
  <si>
    <t>Overtime</t>
  </si>
  <si>
    <t xml:space="preserve">64500   Volunteer </t>
  </si>
  <si>
    <t xml:space="preserve"> Stipend</t>
  </si>
  <si>
    <t>64075   Total Salaries</t>
  </si>
  <si>
    <t>64600   Employee Benefit</t>
  </si>
  <si>
    <t>64605  Total Workers Compensation</t>
  </si>
  <si>
    <t>64610  Benefits</t>
  </si>
  <si>
    <t>Mental Health Resources</t>
  </si>
  <si>
    <t xml:space="preserve">Short - Long Term Disability </t>
  </si>
  <si>
    <t>Cancer</t>
  </si>
  <si>
    <t>Medical</t>
  </si>
  <si>
    <t>Dental / Vision</t>
  </si>
  <si>
    <t>Life/ADD</t>
  </si>
  <si>
    <t>Flexible Spending Account</t>
  </si>
  <si>
    <t>64610     Total Benefits</t>
  </si>
  <si>
    <t>64690   Employer Taxes</t>
  </si>
  <si>
    <t>Social Security</t>
  </si>
  <si>
    <t>Medicare</t>
  </si>
  <si>
    <t>Texas Workforce Comm</t>
  </si>
  <si>
    <t>64690  Total  Employer Taxes</t>
  </si>
  <si>
    <t>TCDRS &amp; LOSAP</t>
  </si>
  <si>
    <t>TCDRS</t>
  </si>
  <si>
    <t>LOSAP</t>
  </si>
  <si>
    <t>Total  TCDRS &amp; LOSAP</t>
  </si>
  <si>
    <t>64600 Total Employee Benefits</t>
  </si>
  <si>
    <t>64050 Total Salaries and Benefit</t>
  </si>
  <si>
    <t xml:space="preserve"> 65000  Facilities</t>
  </si>
  <si>
    <t>65030 Building</t>
  </si>
  <si>
    <t>Sprinkler &amp; Alarm Inspections</t>
  </si>
  <si>
    <t>Maintenance / Repair for Stations</t>
  </si>
  <si>
    <t>Cleaning Company</t>
  </si>
  <si>
    <t>Purvis Alerting System Maintenance</t>
  </si>
  <si>
    <t>65020  Utilities</t>
  </si>
  <si>
    <t>Alarm System  Monitoring</t>
  </si>
  <si>
    <t>Electric</t>
  </si>
  <si>
    <t xml:space="preserve">Natural Gas </t>
  </si>
  <si>
    <t>Data  / Video Communication (&amp; TV)</t>
  </si>
  <si>
    <t>Trash   Removal</t>
  </si>
  <si>
    <t xml:space="preserve">Water </t>
  </si>
  <si>
    <t>Septic System</t>
  </si>
  <si>
    <t>Testing &amp; Permits</t>
  </si>
  <si>
    <t>65000  Total Facilities</t>
  </si>
  <si>
    <t>65200   Training</t>
  </si>
  <si>
    <t>Certifications Fees</t>
  </si>
  <si>
    <t xml:space="preserve">Association Fees </t>
  </si>
  <si>
    <t>Tuition Reimbursement</t>
  </si>
  <si>
    <t>Training Department Revenue</t>
  </si>
  <si>
    <t>65200 Total Training</t>
  </si>
  <si>
    <t>65500   Professional Services</t>
  </si>
  <si>
    <t>Driving and Background Checks</t>
  </si>
  <si>
    <t>Payroll Processing Software</t>
  </si>
  <si>
    <t>65500 Total Professional Services</t>
  </si>
  <si>
    <t>65600     Apparatus &amp; Vehicles</t>
  </si>
  <si>
    <t>65609  Fuel</t>
  </si>
  <si>
    <t>DEF/Vehicle Fluids</t>
  </si>
  <si>
    <t xml:space="preserve">PM </t>
  </si>
  <si>
    <t>Tools &amp; Shop Equipment</t>
  </si>
  <si>
    <t>Tires</t>
  </si>
  <si>
    <t>Repairs</t>
  </si>
  <si>
    <t>Small Engine Repair</t>
  </si>
  <si>
    <t>65620  Maintenance / Repairs</t>
  </si>
  <si>
    <t>65630  NFPA Yearly Testing</t>
  </si>
  <si>
    <t>Pumps</t>
  </si>
  <si>
    <t>Aerial Ladders</t>
  </si>
  <si>
    <t>Vehicle Camera System</t>
  </si>
  <si>
    <t>Safety Inspection and Registration</t>
  </si>
  <si>
    <t>Opticom  GTT Services</t>
  </si>
  <si>
    <t>65600  Total Apparatus &amp; Vehicles</t>
  </si>
  <si>
    <t>65700  Public Relations</t>
  </si>
  <si>
    <t>Community Risk Reduction</t>
  </si>
  <si>
    <t>65700  Total Public Relations</t>
  </si>
  <si>
    <t>65780  Equipment</t>
  </si>
  <si>
    <t>Fire Equipment</t>
  </si>
  <si>
    <t>Equipment repair</t>
  </si>
  <si>
    <t xml:space="preserve">Nozzles </t>
  </si>
  <si>
    <t>65786 - NFPA Equipment Testing</t>
  </si>
  <si>
    <t>Hose Testing</t>
  </si>
  <si>
    <t>Ground Ladders</t>
  </si>
  <si>
    <t>Rescue Tools</t>
  </si>
  <si>
    <t>65786  Total NFPA Equipment Testing</t>
  </si>
  <si>
    <t>65780  Total Equipment</t>
  </si>
  <si>
    <t>65800 Personnel Related</t>
  </si>
  <si>
    <t>65810  Medical Services</t>
  </si>
  <si>
    <t>Yearly Physical Exams</t>
  </si>
  <si>
    <t>New Hires / Back to work Exams</t>
  </si>
  <si>
    <t>Vaccines</t>
  </si>
  <si>
    <t>Medical Services - Other</t>
  </si>
  <si>
    <t>65810   Total Medical Services</t>
  </si>
  <si>
    <t>Clothing / Uniforms</t>
  </si>
  <si>
    <t>Total Driving, Backgrounds, and Uniforms</t>
  </si>
  <si>
    <t>65800   Total Personnel Related</t>
  </si>
  <si>
    <t>65850 Emergency Medical Services</t>
  </si>
  <si>
    <t>Durable Equipment</t>
  </si>
  <si>
    <t>Consumables Equipment</t>
  </si>
  <si>
    <t>65850 Total Emergency Medical Services</t>
  </si>
  <si>
    <t>65870 Dispatch</t>
  </si>
  <si>
    <t>Dispatch Center Fees</t>
  </si>
  <si>
    <t>Tower Maintenance</t>
  </si>
  <si>
    <t>65870 Total Dispatch</t>
  </si>
  <si>
    <t>65890 Information Technology</t>
  </si>
  <si>
    <t>Cyber Security Policy</t>
  </si>
  <si>
    <t>Cellular Communication</t>
  </si>
  <si>
    <t>Radio MDT Equipment</t>
  </si>
  <si>
    <t>Computer / Network / Server  Equipment</t>
  </si>
  <si>
    <t>Web-Based Software/Services</t>
  </si>
  <si>
    <t>First Watch    $10000.00</t>
  </si>
  <si>
    <t>Prime IT and Microsoft 360</t>
  </si>
  <si>
    <t>65900 Protective Equipment</t>
  </si>
  <si>
    <t>65910  Protective Clothing</t>
  </si>
  <si>
    <t>Replacement/New Hires</t>
  </si>
  <si>
    <t>65920  SCBA</t>
  </si>
  <si>
    <t>Compressor Maintenance</t>
  </si>
  <si>
    <t>65950  Contingency</t>
  </si>
  <si>
    <t>Staff  / Meeting Meals</t>
  </si>
  <si>
    <t>Flowers / Birthing Gifts</t>
  </si>
  <si>
    <t>Christmas Party</t>
  </si>
  <si>
    <t xml:space="preserve">Miscellaneous </t>
  </si>
  <si>
    <t>66950  OFFICE SUPPLIES</t>
  </si>
  <si>
    <t xml:space="preserve">Postage </t>
  </si>
  <si>
    <t>Office Equipment</t>
  </si>
  <si>
    <t>Furniture</t>
  </si>
  <si>
    <t>66950  Office Supplies</t>
  </si>
  <si>
    <t xml:space="preserve">Fire Department Operating </t>
  </si>
  <si>
    <t>Other  Income/Expense</t>
  </si>
  <si>
    <t>Other Income</t>
  </si>
  <si>
    <t>Miscellaneous Receipts</t>
  </si>
  <si>
    <t>Sale of Asset</t>
  </si>
  <si>
    <t>Capital Outlay</t>
  </si>
  <si>
    <t>90100  Architectural Services</t>
  </si>
  <si>
    <t>Facilities Improvements</t>
  </si>
  <si>
    <t>90100  Total Architectural Services</t>
  </si>
  <si>
    <t>90200  New Station Expense</t>
  </si>
  <si>
    <t>Holtman Property</t>
  </si>
  <si>
    <t>Logistics Building</t>
  </si>
  <si>
    <t>90200  Total New Station Expense</t>
  </si>
  <si>
    <t>90400 - Apparatus Purchases</t>
  </si>
  <si>
    <t>90400 - Total Apparatus Purchases</t>
  </si>
  <si>
    <t>90300 Capital Others</t>
  </si>
  <si>
    <t>Fire Field Upgrade</t>
  </si>
  <si>
    <t xml:space="preserve">SCBA cylinder replacement (12) </t>
  </si>
  <si>
    <t>Fuel Management System</t>
  </si>
  <si>
    <t>90400 - Total Capital Others</t>
  </si>
  <si>
    <t>Total Capital Outlay</t>
  </si>
  <si>
    <t>Debt Service</t>
  </si>
  <si>
    <t>Capital One  Station 81 &amp; 82 Payments - 2036</t>
  </si>
  <si>
    <t>Station 81 &amp; 82 Interest</t>
  </si>
  <si>
    <t>Total Station 81 &amp; 82 Payments</t>
  </si>
  <si>
    <t>Trustmark Bank Principle</t>
  </si>
  <si>
    <t>Total Trustmark (Aerial) Payments</t>
  </si>
  <si>
    <t>90510  Station 83 Remodel - 2031 2 x year 1.75%</t>
  </si>
  <si>
    <t>Building Pmt Sta 83-Principle- Trustmark</t>
  </si>
  <si>
    <t>Building Pmt Sta 83-Interest- Trustmark</t>
  </si>
  <si>
    <t>Total Station 83 Payments</t>
  </si>
  <si>
    <t>Other Expense</t>
  </si>
  <si>
    <t>Total Gross Revenue</t>
  </si>
  <si>
    <t>Total Gross Expense</t>
  </si>
  <si>
    <t>Dealt</t>
  </si>
  <si>
    <t>Water</t>
  </si>
  <si>
    <t>Station 82</t>
  </si>
  <si>
    <t xml:space="preserve">Station 83 </t>
  </si>
  <si>
    <t xml:space="preserve">Station 84 </t>
  </si>
  <si>
    <t xml:space="preserve">Station 82 </t>
  </si>
  <si>
    <t>IT</t>
  </si>
  <si>
    <t>ATT</t>
  </si>
  <si>
    <t>Prime</t>
  </si>
  <si>
    <t>Verizon</t>
  </si>
  <si>
    <t>Harris County ESD 17 - 2024 BUDGET</t>
  </si>
  <si>
    <t>`</t>
  </si>
  <si>
    <t>Property Tax Revenue - Other</t>
  </si>
  <si>
    <t>PTO - Vacation</t>
  </si>
  <si>
    <t>Weekend Pay</t>
  </si>
  <si>
    <t>64610  VFIS</t>
  </si>
  <si>
    <t>Accident &amp; Sickness</t>
  </si>
  <si>
    <t>EAP</t>
  </si>
  <si>
    <t xml:space="preserve"> Term Life</t>
  </si>
  <si>
    <t>64610     Total VFIS</t>
  </si>
  <si>
    <t>ECO System</t>
  </si>
  <si>
    <t>Training Travel Expenses</t>
  </si>
  <si>
    <t>Payroll Processing Fees (Paycor)</t>
  </si>
  <si>
    <t>True Fuel</t>
  </si>
  <si>
    <t>DEF</t>
  </si>
  <si>
    <t>Equipment / Small Engine repair</t>
  </si>
  <si>
    <t>Hydraulic Tools</t>
  </si>
  <si>
    <t>65786 - NFPA Yearly Testing</t>
  </si>
  <si>
    <t>65786  Total NFPA Yearly Testing</t>
  </si>
  <si>
    <t>Dispatch</t>
  </si>
  <si>
    <t>Cyber Security Software</t>
  </si>
  <si>
    <t>Communication Equipment / Repair</t>
  </si>
  <si>
    <t>Responder 360   $5000.00</t>
  </si>
  <si>
    <t>Emergency Reporting  $3500.00</t>
  </si>
  <si>
    <t>Target Solutions   $10000.00</t>
  </si>
  <si>
    <t>PSTrax   $5000.00</t>
  </si>
  <si>
    <t>Active 911  $1000.00</t>
  </si>
  <si>
    <t>When to Work   $500.00</t>
  </si>
  <si>
    <t>Flowers / Gift Cards for Births</t>
  </si>
  <si>
    <t xml:space="preserve">Record Storage </t>
  </si>
  <si>
    <t>Maintenance Facilities</t>
  </si>
  <si>
    <t>Administration Building</t>
  </si>
  <si>
    <t>Architectural Service - Other</t>
  </si>
  <si>
    <t>New Facilities Expense</t>
  </si>
  <si>
    <t>Station 82 Renovations</t>
  </si>
  <si>
    <t>Station 83 Renovations</t>
  </si>
  <si>
    <t>Total New Facilities Expense</t>
  </si>
  <si>
    <t>Pierce Enforcers Pumper &amp; Tanker</t>
  </si>
  <si>
    <t>Ladder Replacement</t>
  </si>
  <si>
    <t>Battery Power Tools</t>
  </si>
  <si>
    <t>Shop Tools</t>
  </si>
  <si>
    <t>Radios</t>
  </si>
  <si>
    <t>Gear Dryer / extractor - Station 84</t>
  </si>
  <si>
    <t>Breathing Compressor - Station 81</t>
  </si>
  <si>
    <t>Breathing Compressor - Station 84</t>
  </si>
  <si>
    <t>Fire Field upgrades (Stairs on burn tower)</t>
  </si>
  <si>
    <t>First Watch</t>
  </si>
  <si>
    <t>SCBA cylinder replacement (12) and RIT bag</t>
  </si>
  <si>
    <t>Gym</t>
  </si>
  <si>
    <t xml:space="preserve">Lockers 81 inside Dorm room </t>
  </si>
  <si>
    <t>Phase 5 Fire Prop</t>
  </si>
  <si>
    <t>Maintenance Vehicle</t>
  </si>
  <si>
    <t>Booster Replacement</t>
  </si>
  <si>
    <t>90510  Station 83 New Built</t>
  </si>
  <si>
    <t>Capital One  Station 81 &amp; 82 Payments</t>
  </si>
  <si>
    <t>Trustmark Payments  - Ladder 89, Tower 81, &amp; Engine 81</t>
  </si>
  <si>
    <t>90510  Station 83 Remodel</t>
  </si>
  <si>
    <t>Harris County ESD 17 - 2027 BUDGET</t>
  </si>
  <si>
    <t>Group Term Life</t>
  </si>
  <si>
    <t>CRIT Cancer Policy</t>
  </si>
  <si>
    <t>Flexible Spending Account Fees</t>
  </si>
  <si>
    <t>Colonial Accident/Burn</t>
  </si>
  <si>
    <t>Accident &amp; Sickness PT/Vol</t>
  </si>
  <si>
    <t>Hartford Voluntary Life/ADD</t>
  </si>
  <si>
    <t>Hartford Basic Life/ADD</t>
  </si>
  <si>
    <t xml:space="preserve">Voluntary Colonial </t>
  </si>
  <si>
    <t xml:space="preserve">CRR Department Revenue </t>
  </si>
  <si>
    <t>Interest Earned on Investments</t>
  </si>
  <si>
    <t>Interest Earned on Checking Accts</t>
  </si>
  <si>
    <t>Sale of Assets</t>
  </si>
  <si>
    <t>Repairs/PM's</t>
  </si>
  <si>
    <t>Opticom GTT Services</t>
  </si>
  <si>
    <t>Fire Fest</t>
  </si>
  <si>
    <t>Hose/Ground Ladder Testing</t>
  </si>
  <si>
    <t>Gym Equipment</t>
  </si>
  <si>
    <t>Lift</t>
  </si>
  <si>
    <t>Burn Building Upgrade</t>
  </si>
  <si>
    <t>E-draulic Tools - 3 sets</t>
  </si>
  <si>
    <t xml:space="preserve">Responder 360                </t>
  </si>
  <si>
    <t xml:space="preserve">ESO                             </t>
  </si>
  <si>
    <t xml:space="preserve">Target Solutions          </t>
  </si>
  <si>
    <t xml:space="preserve">PSTrax                            </t>
  </si>
  <si>
    <t xml:space="preserve">Active 911                        </t>
  </si>
  <si>
    <t xml:space="preserve">First Watch                        </t>
  </si>
  <si>
    <t xml:space="preserve">DroneSense                   </t>
  </si>
  <si>
    <t xml:space="preserve">GEOTAB (Can-Am Wireless) </t>
  </si>
  <si>
    <t xml:space="preserve">DocSign             </t>
  </si>
  <si>
    <t xml:space="preserve">Website/Domain         </t>
  </si>
  <si>
    <t xml:space="preserve">ESRI                          </t>
  </si>
  <si>
    <t xml:space="preserve">Adobe                </t>
  </si>
  <si>
    <t xml:space="preserve">Open AI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</si>
</sst>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43" formatCode="_(* #,##0.00_);_(* \(#,##0.00\);_(* &quot;-&quot;??_);_(@_)"/>
    <numFmt numFmtId="166" formatCode="&quot;$&quot;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color rgb="FF00B05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3366FF"/>
      <name val="Calibri"/>
      <family val="2"/>
      <scheme val="minor"/>
    </font>
    <font>
      <sz val="12"/>
      <color rgb="FF3366FF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2"/>
      <color rgb="FFFF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b/>
      <sz val="12"/>
      <color theme="8" tint="-0.249977111117893"/>
      <name val="Calibri"/>
      <family val="2"/>
      <scheme val="minor"/>
    </font>
    <font>
      <sz val="12"/>
      <color rgb="FF00B05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AD0F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21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0" xfId="0" applyFont="1"/>
    <xf numFmtId="0" fontId="3" fillId="2" borderId="0" xfId="0" applyFont="1" applyFill="1"/>
    <xf numFmtId="43" fontId="2" fillId="0" borderId="1" xfId="1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43" fontId="10" fillId="0" borderId="0" xfId="1" applyFont="1"/>
    <xf numFmtId="0" fontId="2" fillId="0" borderId="1" xfId="0" applyFont="1" applyBorder="1"/>
    <xf numFmtId="43" fontId="11" fillId="0" borderId="1" xfId="1" applyFont="1" applyBorder="1" applyAlignment="1">
      <alignment horizontal="center"/>
    </xf>
    <xf numFmtId="4" fontId="10" fillId="0" borderId="0" xfId="1" applyNumberFormat="1" applyFont="1"/>
    <xf numFmtId="4" fontId="11" fillId="0" borderId="1" xfId="1" applyNumberFormat="1" applyFont="1" applyBorder="1" applyAlignment="1">
      <alignment horizontal="center"/>
    </xf>
    <xf numFmtId="0" fontId="5" fillId="6" borderId="2" xfId="0" applyFont="1" applyFill="1" applyBorder="1" applyAlignment="1">
      <alignment horizontal="left"/>
    </xf>
    <xf numFmtId="0" fontId="3" fillId="6" borderId="3" xfId="0" applyFont="1" applyFill="1" applyBorder="1"/>
    <xf numFmtId="0" fontId="5" fillId="6" borderId="3" xfId="0" applyFont="1" applyFill="1" applyBorder="1" applyAlignment="1">
      <alignment horizontal="left"/>
    </xf>
    <xf numFmtId="4" fontId="13" fillId="6" borderId="3" xfId="0" applyNumberFormat="1" applyFont="1" applyFill="1" applyBorder="1" applyAlignment="1">
      <alignment horizontal="left"/>
    </xf>
    <xf numFmtId="0" fontId="13" fillId="6" borderId="3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0" fontId="16" fillId="4" borderId="0" xfId="0" applyFont="1" applyFill="1"/>
    <xf numFmtId="0" fontId="16" fillId="4" borderId="0" xfId="0" applyFont="1" applyFill="1" applyAlignment="1">
      <alignment horizontal="left"/>
    </xf>
    <xf numFmtId="0" fontId="3" fillId="0" borderId="0" xfId="0" applyFont="1" applyAlignment="1">
      <alignment horizontal="center" vertical="center"/>
    </xf>
    <xf numFmtId="4" fontId="17" fillId="7" borderId="0" xfId="1" applyNumberFormat="1" applyFont="1" applyFill="1"/>
    <xf numFmtId="43" fontId="17" fillId="0" borderId="0" xfId="1" applyFont="1"/>
    <xf numFmtId="4" fontId="17" fillId="6" borderId="3" xfId="1" applyNumberFormat="1" applyFont="1" applyFill="1" applyBorder="1"/>
    <xf numFmtId="43" fontId="17" fillId="6" borderId="4" xfId="1" applyFont="1" applyFill="1" applyBorder="1"/>
    <xf numFmtId="0" fontId="5" fillId="0" borderId="0" xfId="0" applyFont="1" applyAlignment="1">
      <alignment horizontal="left"/>
    </xf>
    <xf numFmtId="4" fontId="17" fillId="0" borderId="0" xfId="1" applyNumberFormat="1" applyFont="1" applyFill="1" applyBorder="1"/>
    <xf numFmtId="0" fontId="15" fillId="4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center" vertical="center"/>
    </xf>
    <xf numFmtId="43" fontId="17" fillId="0" borderId="0" xfId="1" applyFont="1" applyFill="1" applyBorder="1"/>
    <xf numFmtId="0" fontId="5" fillId="7" borderId="2" xfId="0" applyFont="1" applyFill="1" applyBorder="1" applyAlignment="1">
      <alignment horizontal="left"/>
    </xf>
    <xf numFmtId="0" fontId="3" fillId="7" borderId="3" xfId="0" applyFont="1" applyFill="1" applyBorder="1"/>
    <xf numFmtId="0" fontId="3" fillId="7" borderId="3" xfId="0" applyFont="1" applyFill="1" applyBorder="1" applyAlignment="1">
      <alignment horizontal="center" vertical="center"/>
    </xf>
    <xf numFmtId="4" fontId="17" fillId="7" borderId="3" xfId="1" applyNumberFormat="1" applyFont="1" applyFill="1" applyBorder="1"/>
    <xf numFmtId="7" fontId="17" fillId="7" borderId="3" xfId="1" applyNumberFormat="1" applyFont="1" applyFill="1" applyBorder="1"/>
    <xf numFmtId="4" fontId="17" fillId="0" borderId="0" xfId="1" applyNumberFormat="1" applyFont="1" applyFill="1"/>
    <xf numFmtId="0" fontId="13" fillId="6" borderId="7" xfId="0" applyFont="1" applyFill="1" applyBorder="1" applyAlignment="1">
      <alignment horizontal="left" vertical="center"/>
    </xf>
    <xf numFmtId="0" fontId="5" fillId="6" borderId="3" xfId="0" applyFont="1" applyFill="1" applyBorder="1"/>
    <xf numFmtId="0" fontId="5" fillId="6" borderId="3" xfId="0" applyFont="1" applyFill="1" applyBorder="1" applyAlignment="1">
      <alignment horizontal="center" vertical="center"/>
    </xf>
    <xf numFmtId="4" fontId="13" fillId="6" borderId="3" xfId="1" applyNumberFormat="1" applyFont="1" applyFill="1" applyBorder="1"/>
    <xf numFmtId="7" fontId="17" fillId="6" borderId="3" xfId="0" applyNumberFormat="1" applyFont="1" applyFill="1" applyBorder="1"/>
    <xf numFmtId="0" fontId="5" fillId="0" borderId="2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center" vertical="center"/>
    </xf>
    <xf numFmtId="0" fontId="5" fillId="6" borderId="2" xfId="0" applyFont="1" applyFill="1" applyBorder="1"/>
    <xf numFmtId="0" fontId="5" fillId="6" borderId="9" xfId="0" applyFont="1" applyFill="1" applyBorder="1"/>
    <xf numFmtId="0" fontId="5" fillId="6" borderId="9" xfId="0" applyFont="1" applyFill="1" applyBorder="1" applyAlignment="1">
      <alignment horizontal="center" vertical="center"/>
    </xf>
    <xf numFmtId="4" fontId="13" fillId="6" borderId="9" xfId="1" applyNumberFormat="1" applyFont="1" applyFill="1" applyBorder="1"/>
    <xf numFmtId="7" fontId="17" fillId="6" borderId="10" xfId="0" applyNumberFormat="1" applyFont="1" applyFill="1" applyBorder="1"/>
    <xf numFmtId="0" fontId="5" fillId="0" borderId="0" xfId="0" applyFont="1" applyAlignment="1">
      <alignment horizontal="center" vertical="center"/>
    </xf>
    <xf numFmtId="4" fontId="13" fillId="0" borderId="0" xfId="1" applyNumberFormat="1" applyFont="1" applyFill="1" applyBorder="1"/>
    <xf numFmtId="43" fontId="17" fillId="0" borderId="0" xfId="0" applyNumberFormat="1" applyFont="1"/>
    <xf numFmtId="0" fontId="15" fillId="4" borderId="0" xfId="0" applyFont="1" applyFill="1"/>
    <xf numFmtId="0" fontId="13" fillId="0" borderId="0" xfId="0" applyFont="1"/>
    <xf numFmtId="0" fontId="5" fillId="10" borderId="2" xfId="0" applyFont="1" applyFill="1" applyBorder="1"/>
    <xf numFmtId="0" fontId="5" fillId="10" borderId="3" xfId="0" applyFont="1" applyFill="1" applyBorder="1"/>
    <xf numFmtId="0" fontId="5" fillId="10" borderId="3" xfId="0" applyFont="1" applyFill="1" applyBorder="1" applyAlignment="1">
      <alignment horizontal="center" vertical="center"/>
    </xf>
    <xf numFmtId="4" fontId="13" fillId="10" borderId="3" xfId="1" applyNumberFormat="1" applyFont="1" applyFill="1" applyBorder="1"/>
    <xf numFmtId="7" fontId="17" fillId="10" borderId="4" xfId="0" applyNumberFormat="1" applyFont="1" applyFill="1" applyBorder="1"/>
    <xf numFmtId="43" fontId="13" fillId="0" borderId="0" xfId="1" applyFont="1" applyFill="1" applyBorder="1"/>
    <xf numFmtId="0" fontId="19" fillId="4" borderId="0" xfId="0" applyFont="1" applyFill="1"/>
    <xf numFmtId="0" fontId="20" fillId="4" borderId="0" xfId="0" applyFont="1" applyFill="1"/>
    <xf numFmtId="0" fontId="20" fillId="4" borderId="0" xfId="0" applyFont="1" applyFill="1" applyAlignment="1">
      <alignment horizontal="center" vertical="center"/>
    </xf>
    <xf numFmtId="0" fontId="14" fillId="0" borderId="0" xfId="0" applyFont="1"/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17" fillId="5" borderId="0" xfId="0" applyFont="1" applyFill="1"/>
    <xf numFmtId="4" fontId="17" fillId="5" borderId="0" xfId="1" applyNumberFormat="1" applyFont="1" applyFill="1"/>
    <xf numFmtId="166" fontId="17" fillId="5" borderId="0" xfId="1" applyNumberFormat="1" applyFont="1" applyFill="1"/>
    <xf numFmtId="0" fontId="17" fillId="0" borderId="0" xfId="0" applyFont="1"/>
    <xf numFmtId="0" fontId="21" fillId="0" borderId="0" xfId="0" applyFont="1"/>
    <xf numFmtId="0" fontId="2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5" borderId="0" xfId="0" applyFont="1" applyFill="1" applyAlignment="1">
      <alignment horizontal="center"/>
    </xf>
    <xf numFmtId="0" fontId="23" fillId="5" borderId="0" xfId="0" applyFont="1" applyFill="1"/>
    <xf numFmtId="0" fontId="17" fillId="5" borderId="0" xfId="0" applyFont="1" applyFill="1" applyAlignment="1">
      <alignment horizontal="left" vertical="center"/>
    </xf>
    <xf numFmtId="166" fontId="17" fillId="5" borderId="0" xfId="0" applyNumberFormat="1" applyFont="1" applyFill="1"/>
    <xf numFmtId="0" fontId="23" fillId="0" borderId="0" xfId="0" applyFont="1"/>
    <xf numFmtId="0" fontId="17" fillId="0" borderId="0" xfId="0" applyFont="1" applyAlignment="1">
      <alignment horizontal="left" vertical="center"/>
    </xf>
    <xf numFmtId="166" fontId="17" fillId="0" borderId="0" xfId="0" applyNumberFormat="1" applyFont="1"/>
    <xf numFmtId="0" fontId="3" fillId="5" borderId="0" xfId="0" applyFont="1" applyFill="1"/>
    <xf numFmtId="0" fontId="3" fillId="5" borderId="0" xfId="0" applyFont="1" applyFill="1" applyAlignment="1">
      <alignment horizontal="center" vertical="center"/>
    </xf>
    <xf numFmtId="7" fontId="17" fillId="5" borderId="0" xfId="1" applyNumberFormat="1" applyFont="1" applyFill="1"/>
    <xf numFmtId="0" fontId="13" fillId="11" borderId="7" xfId="0" applyFont="1" applyFill="1" applyBorder="1"/>
    <xf numFmtId="0" fontId="3" fillId="11" borderId="3" xfId="0" applyFont="1" applyFill="1" applyBorder="1"/>
    <xf numFmtId="0" fontId="3" fillId="11" borderId="3" xfId="0" applyFont="1" applyFill="1" applyBorder="1" applyAlignment="1">
      <alignment horizontal="center" vertical="center"/>
    </xf>
    <xf numFmtId="4" fontId="17" fillId="11" borderId="3" xfId="1" applyNumberFormat="1" applyFont="1" applyFill="1" applyBorder="1"/>
    <xf numFmtId="166" fontId="17" fillId="11" borderId="3" xfId="1" applyNumberFormat="1" applyFont="1" applyFill="1" applyBorder="1"/>
    <xf numFmtId="4" fontId="23" fillId="0" borderId="0" xfId="0" applyNumberFormat="1" applyFont="1"/>
    <xf numFmtId="0" fontId="24" fillId="5" borderId="2" xfId="0" applyFont="1" applyFill="1" applyBorder="1"/>
    <xf numFmtId="0" fontId="3" fillId="5" borderId="3" xfId="0" applyFont="1" applyFill="1" applyBorder="1"/>
    <xf numFmtId="4" fontId="23" fillId="5" borderId="3" xfId="0" applyNumberFormat="1" applyFont="1" applyFill="1" applyBorder="1"/>
    <xf numFmtId="166" fontId="23" fillId="5" borderId="3" xfId="0" applyNumberFormat="1" applyFont="1" applyFill="1" applyBorder="1"/>
    <xf numFmtId="0" fontId="3" fillId="0" borderId="0" xfId="0" quotePrefix="1" applyFont="1" applyAlignment="1">
      <alignment horizontal="center" vertical="center"/>
    </xf>
    <xf numFmtId="0" fontId="25" fillId="5" borderId="2" xfId="0" applyFont="1" applyFill="1" applyBorder="1"/>
    <xf numFmtId="0" fontId="22" fillId="5" borderId="3" xfId="0" applyFont="1" applyFill="1" applyBorder="1"/>
    <xf numFmtId="0" fontId="25" fillId="0" borderId="0" xfId="0" applyFont="1"/>
    <xf numFmtId="0" fontId="17" fillId="5" borderId="3" xfId="0" applyFont="1" applyFill="1" applyBorder="1"/>
    <xf numFmtId="0" fontId="23" fillId="5" borderId="3" xfId="0" applyFont="1" applyFill="1" applyBorder="1"/>
    <xf numFmtId="0" fontId="5" fillId="11" borderId="2" xfId="0" applyFont="1" applyFill="1" applyBorder="1"/>
    <xf numFmtId="0" fontId="3" fillId="11" borderId="7" xfId="0" applyFont="1" applyFill="1" applyBorder="1"/>
    <xf numFmtId="166" fontId="17" fillId="11" borderId="4" xfId="0" applyNumberFormat="1" applyFont="1" applyFill="1" applyBorder="1"/>
    <xf numFmtId="4" fontId="17" fillId="0" borderId="0" xfId="0" applyNumberFormat="1" applyFont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3" xfId="0" applyFont="1" applyFill="1" applyBorder="1" applyAlignment="1">
      <alignment horizontal="center" vertical="center"/>
    </xf>
    <xf numFmtId="4" fontId="17" fillId="2" borderId="3" xfId="1" applyNumberFormat="1" applyFont="1" applyFill="1" applyBorder="1"/>
    <xf numFmtId="166" fontId="17" fillId="2" borderId="4" xfId="0" applyNumberFormat="1" applyFont="1" applyFill="1" applyBorder="1"/>
    <xf numFmtId="0" fontId="18" fillId="2" borderId="3" xfId="0" applyFont="1" applyFill="1" applyBorder="1"/>
    <xf numFmtId="166" fontId="18" fillId="2" borderId="4" xfId="0" applyNumberFormat="1" applyFont="1" applyFill="1" applyBorder="1"/>
    <xf numFmtId="1" fontId="3" fillId="0" borderId="0" xfId="0" applyNumberFormat="1" applyFont="1"/>
    <xf numFmtId="0" fontId="3" fillId="5" borderId="2" xfId="0" applyFont="1" applyFill="1" applyBorder="1" applyAlignment="1">
      <alignment horizontal="center" vertical="center"/>
    </xf>
    <xf numFmtId="4" fontId="17" fillId="5" borderId="3" xfId="1" applyNumberFormat="1" applyFont="1" applyFill="1" applyBorder="1"/>
    <xf numFmtId="166" fontId="17" fillId="5" borderId="3" xfId="1" applyNumberFormat="1" applyFont="1" applyFill="1" applyBorder="1"/>
    <xf numFmtId="166" fontId="17" fillId="2" borderId="3" xfId="1" applyNumberFormat="1" applyFont="1" applyFill="1" applyBorder="1"/>
    <xf numFmtId="166" fontId="17" fillId="2" borderId="3" xfId="0" applyNumberFormat="1" applyFont="1" applyFill="1" applyBorder="1"/>
    <xf numFmtId="0" fontId="13" fillId="5" borderId="2" xfId="0" applyFont="1" applyFill="1" applyBorder="1"/>
    <xf numFmtId="7" fontId="23" fillId="5" borderId="3" xfId="0" applyNumberFormat="1" applyFont="1" applyFill="1" applyBorder="1"/>
    <xf numFmtId="0" fontId="5" fillId="5" borderId="2" xfId="0" applyFont="1" applyFill="1" applyBorder="1"/>
    <xf numFmtId="0" fontId="17" fillId="5" borderId="2" xfId="0" applyFont="1" applyFill="1" applyBorder="1"/>
    <xf numFmtId="7" fontId="17" fillId="5" borderId="3" xfId="0" applyNumberFormat="1" applyFont="1" applyFill="1" applyBorder="1"/>
    <xf numFmtId="43" fontId="17" fillId="0" borderId="0" xfId="1" applyFont="1" applyBorder="1"/>
    <xf numFmtId="0" fontId="5" fillId="2" borderId="2" xfId="0" applyFont="1" applyFill="1" applyBorder="1"/>
    <xf numFmtId="166" fontId="17" fillId="2" borderId="4" xfId="1" applyNumberFormat="1" applyFont="1" applyFill="1" applyBorder="1"/>
    <xf numFmtId="7" fontId="17" fillId="5" borderId="3" xfId="1" applyNumberFormat="1" applyFont="1" applyFill="1" applyBorder="1"/>
    <xf numFmtId="0" fontId="17" fillId="5" borderId="3" xfId="0" applyFont="1" applyFill="1" applyBorder="1" applyAlignment="1">
      <alignment horizontal="center" vertical="center"/>
    </xf>
    <xf numFmtId="166" fontId="17" fillId="5" borderId="3" xfId="0" applyNumberFormat="1" applyFont="1" applyFill="1" applyBorder="1"/>
    <xf numFmtId="0" fontId="13" fillId="2" borderId="2" xfId="0" applyFont="1" applyFill="1" applyBorder="1"/>
    <xf numFmtId="0" fontId="17" fillId="2" borderId="3" xfId="0" applyFont="1" applyFill="1" applyBorder="1"/>
    <xf numFmtId="0" fontId="17" fillId="2" borderId="3" xfId="0" applyFont="1" applyFill="1" applyBorder="1" applyAlignment="1">
      <alignment horizontal="center" vertical="center"/>
    </xf>
    <xf numFmtId="0" fontId="14" fillId="5" borderId="2" xfId="0" applyFont="1" applyFill="1" applyBorder="1"/>
    <xf numFmtId="0" fontId="3" fillId="5" borderId="3" xfId="0" applyFont="1" applyFill="1" applyBorder="1" applyAlignment="1">
      <alignment horizontal="center" vertical="center"/>
    </xf>
    <xf numFmtId="0" fontId="14" fillId="2" borderId="2" xfId="0" applyFont="1" applyFill="1" applyBorder="1"/>
    <xf numFmtId="0" fontId="19" fillId="4" borderId="0" xfId="0" applyFont="1" applyFill="1" applyAlignment="1">
      <alignment horizontal="center" vertical="center"/>
    </xf>
    <xf numFmtId="0" fontId="17" fillId="0" borderId="0" xfId="0" applyFont="1" applyAlignment="1">
      <alignment horizontal="center"/>
    </xf>
    <xf numFmtId="0" fontId="14" fillId="2" borderId="7" xfId="0" applyFont="1" applyFill="1" applyBorder="1"/>
    <xf numFmtId="0" fontId="3" fillId="5" borderId="2" xfId="0" applyFont="1" applyFill="1" applyBorder="1"/>
    <xf numFmtId="0" fontId="20" fillId="0" borderId="0" xfId="0" applyFont="1" applyAlignment="1">
      <alignment horizontal="center" vertical="center"/>
    </xf>
    <xf numFmtId="4" fontId="17" fillId="0" borderId="0" xfId="1" applyNumberFormat="1" applyFont="1"/>
    <xf numFmtId="166" fontId="17" fillId="10" borderId="4" xfId="0" applyNumberFormat="1" applyFont="1" applyFill="1" applyBorder="1"/>
    <xf numFmtId="0" fontId="5" fillId="0" borderId="12" xfId="0" applyFont="1" applyBorder="1"/>
    <xf numFmtId="43" fontId="13" fillId="0" borderId="13" xfId="1" applyFont="1" applyFill="1" applyBorder="1"/>
    <xf numFmtId="0" fontId="5" fillId="3" borderId="2" xfId="0" applyFont="1" applyFill="1" applyBorder="1"/>
    <xf numFmtId="0" fontId="3" fillId="3" borderId="3" xfId="0" applyFont="1" applyFill="1" applyBorder="1"/>
    <xf numFmtId="0" fontId="3" fillId="3" borderId="3" xfId="0" applyFont="1" applyFill="1" applyBorder="1" applyAlignment="1">
      <alignment horizontal="center" vertical="center"/>
    </xf>
    <xf numFmtId="4" fontId="17" fillId="3" borderId="3" xfId="1" applyNumberFormat="1" applyFont="1" applyFill="1" applyBorder="1"/>
    <xf numFmtId="43" fontId="17" fillId="3" borderId="3" xfId="1" applyFont="1" applyFill="1" applyBorder="1"/>
    <xf numFmtId="0" fontId="26" fillId="4" borderId="0" xfId="0" applyFont="1" applyFill="1"/>
    <xf numFmtId="0" fontId="3" fillId="4" borderId="0" xfId="0" applyFont="1" applyFill="1"/>
    <xf numFmtId="0" fontId="3" fillId="4" borderId="0" xfId="0" applyFont="1" applyFill="1" applyAlignment="1">
      <alignment horizontal="center" vertical="center"/>
    </xf>
    <xf numFmtId="43" fontId="17" fillId="2" borderId="3" xfId="0" applyNumberFormat="1" applyFont="1" applyFill="1" applyBorder="1"/>
    <xf numFmtId="0" fontId="15" fillId="4" borderId="0" xfId="0" applyFont="1" applyFill="1" applyAlignment="1">
      <alignment horizontal="center"/>
    </xf>
    <xf numFmtId="4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3" fillId="3" borderId="2" xfId="0" applyFont="1" applyFill="1" applyBorder="1"/>
    <xf numFmtId="7" fontId="17" fillId="3" borderId="3" xfId="1" applyNumberFormat="1" applyFont="1" applyFill="1" applyBorder="1"/>
    <xf numFmtId="0" fontId="26" fillId="4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166" fontId="3" fillId="3" borderId="3" xfId="0" applyNumberFormat="1" applyFont="1" applyFill="1" applyBorder="1"/>
    <xf numFmtId="0" fontId="26" fillId="0" borderId="0" xfId="0" applyFont="1"/>
    <xf numFmtId="166" fontId="3" fillId="0" borderId="0" xfId="0" applyNumberFormat="1" applyFont="1"/>
    <xf numFmtId="0" fontId="5" fillId="8" borderId="0" xfId="0" applyFont="1" applyFill="1"/>
    <xf numFmtId="0" fontId="3" fillId="8" borderId="0" xfId="0" applyFont="1" applyFill="1"/>
    <xf numFmtId="0" fontId="3" fillId="8" borderId="0" xfId="0" applyFont="1" applyFill="1" applyAlignment="1">
      <alignment horizontal="center" vertical="center"/>
    </xf>
    <xf numFmtId="4" fontId="17" fillId="8" borderId="0" xfId="0" applyNumberFormat="1" applyFont="1" applyFill="1"/>
    <xf numFmtId="0" fontId="17" fillId="8" borderId="0" xfId="0" applyFont="1" applyFill="1"/>
    <xf numFmtId="0" fontId="26" fillId="9" borderId="0" xfId="0" applyFont="1" applyFill="1"/>
    <xf numFmtId="0" fontId="3" fillId="9" borderId="0" xfId="0" applyFont="1" applyFill="1"/>
    <xf numFmtId="0" fontId="3" fillId="9" borderId="0" xfId="0" applyFont="1" applyFill="1" applyAlignment="1">
      <alignment horizontal="center" vertical="center"/>
    </xf>
    <xf numFmtId="4" fontId="17" fillId="9" borderId="0" xfId="1" applyNumberFormat="1" applyFont="1" applyFill="1"/>
    <xf numFmtId="43" fontId="17" fillId="9" borderId="0" xfId="1" applyFont="1" applyFill="1"/>
    <xf numFmtId="0" fontId="3" fillId="8" borderId="2" xfId="0" applyFont="1" applyFill="1" applyBorder="1"/>
    <xf numFmtId="0" fontId="3" fillId="8" borderId="3" xfId="0" applyFont="1" applyFill="1" applyBorder="1"/>
    <xf numFmtId="0" fontId="3" fillId="8" borderId="3" xfId="0" applyFont="1" applyFill="1" applyBorder="1" applyAlignment="1">
      <alignment horizontal="center" vertical="center"/>
    </xf>
    <xf numFmtId="4" fontId="17" fillId="8" borderId="3" xfId="1" applyNumberFormat="1" applyFont="1" applyFill="1" applyBorder="1"/>
    <xf numFmtId="166" fontId="3" fillId="8" borderId="0" xfId="0" applyNumberFormat="1" applyFont="1" applyFill="1"/>
    <xf numFmtId="0" fontId="26" fillId="9" borderId="0" xfId="0" applyFont="1" applyFill="1" applyAlignment="1">
      <alignment horizontal="center" vertical="center"/>
    </xf>
    <xf numFmtId="0" fontId="5" fillId="9" borderId="0" xfId="0" applyFont="1" applyFill="1"/>
    <xf numFmtId="0" fontId="5" fillId="9" borderId="0" xfId="0" applyFont="1" applyFill="1" applyAlignment="1">
      <alignment horizontal="center" vertical="center"/>
    </xf>
    <xf numFmtId="4" fontId="13" fillId="9" borderId="0" xfId="1" applyNumberFormat="1" applyFont="1" applyFill="1" applyBorder="1"/>
    <xf numFmtId="166" fontId="18" fillId="9" borderId="0" xfId="0" applyNumberFormat="1" applyFont="1" applyFill="1"/>
    <xf numFmtId="0" fontId="1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 vertical="center"/>
    </xf>
    <xf numFmtId="4" fontId="13" fillId="2" borderId="0" xfId="1" applyNumberFormat="1" applyFont="1" applyFill="1" applyBorder="1"/>
    <xf numFmtId="166" fontId="18" fillId="2" borderId="0" xfId="0" applyNumberFormat="1" applyFont="1" applyFill="1"/>
    <xf numFmtId="0" fontId="5" fillId="12" borderId="11" xfId="0" applyFont="1" applyFill="1" applyBorder="1"/>
    <xf numFmtId="0" fontId="5" fillId="12" borderId="6" xfId="0" applyFont="1" applyFill="1" applyBorder="1"/>
    <xf numFmtId="0" fontId="5" fillId="12" borderId="6" xfId="0" applyFont="1" applyFill="1" applyBorder="1" applyAlignment="1">
      <alignment horizontal="center" vertical="center"/>
    </xf>
    <xf numFmtId="4" fontId="13" fillId="12" borderId="6" xfId="1" applyNumberFormat="1" applyFont="1" applyFill="1" applyBorder="1"/>
    <xf numFmtId="0" fontId="5" fillId="12" borderId="14" xfId="0" applyFont="1" applyFill="1" applyBorder="1"/>
    <xf numFmtId="0" fontId="5" fillId="12" borderId="2" xfId="0" applyFont="1" applyFill="1" applyBorder="1"/>
    <xf numFmtId="0" fontId="5" fillId="12" borderId="3" xfId="0" applyFont="1" applyFill="1" applyBorder="1" applyAlignment="1">
      <alignment horizontal="center" vertical="center"/>
    </xf>
    <xf numFmtId="4" fontId="13" fillId="12" borderId="3" xfId="1" applyNumberFormat="1" applyFont="1" applyFill="1" applyBorder="1"/>
    <xf numFmtId="0" fontId="13" fillId="12" borderId="8" xfId="0" applyFont="1" applyFill="1" applyBorder="1"/>
    <xf numFmtId="0" fontId="5" fillId="12" borderId="9" xfId="0" applyFont="1" applyFill="1" applyBorder="1"/>
    <xf numFmtId="0" fontId="5" fillId="12" borderId="9" xfId="0" applyFont="1" applyFill="1" applyBorder="1" applyAlignment="1">
      <alignment horizontal="center" vertical="center"/>
    </xf>
    <xf numFmtId="4" fontId="13" fillId="12" borderId="9" xfId="1" applyNumberFormat="1" applyFont="1" applyFill="1" applyBorder="1"/>
    <xf numFmtId="166" fontId="18" fillId="12" borderId="6" xfId="0" applyNumberFormat="1" applyFont="1" applyFill="1" applyBorder="1"/>
    <xf numFmtId="166" fontId="18" fillId="12" borderId="3" xfId="0" applyNumberFormat="1" applyFont="1" applyFill="1" applyBorder="1"/>
    <xf numFmtId="166" fontId="18" fillId="12" borderId="9" xfId="0" applyNumberFormat="1" applyFont="1" applyFill="1" applyBorder="1"/>
    <xf numFmtId="0" fontId="26" fillId="4" borderId="0" xfId="0" applyFont="1" applyFill="1" applyAlignment="1">
      <alignment horizontal="left"/>
    </xf>
    <xf numFmtId="0" fontId="5" fillId="6" borderId="0" xfId="0" applyFont="1" applyFill="1" applyAlignment="1">
      <alignment horizontal="left"/>
    </xf>
    <xf numFmtId="0" fontId="3" fillId="6" borderId="0" xfId="0" applyFont="1" applyFill="1"/>
    <xf numFmtId="0" fontId="11" fillId="2" borderId="1" xfId="1" applyNumberFormat="1" applyFont="1" applyFill="1" applyBorder="1" applyAlignment="1">
      <alignment horizontal="center"/>
    </xf>
    <xf numFmtId="4" fontId="17" fillId="2" borderId="0" xfId="1" applyNumberFormat="1" applyFont="1" applyFill="1"/>
    <xf numFmtId="43" fontId="17" fillId="2" borderId="0" xfId="1" applyFont="1" applyFill="1"/>
    <xf numFmtId="4" fontId="17" fillId="2" borderId="0" xfId="1" applyNumberFormat="1" applyFont="1" applyFill="1" applyBorder="1"/>
    <xf numFmtId="7" fontId="17" fillId="2" borderId="0" xfId="1" applyNumberFormat="1" applyFont="1" applyFill="1" applyBorder="1"/>
    <xf numFmtId="43" fontId="17" fillId="2" borderId="0" xfId="1" applyFont="1" applyFill="1" applyBorder="1"/>
    <xf numFmtId="4" fontId="13" fillId="2" borderId="9" xfId="1" applyNumberFormat="1" applyFont="1" applyFill="1" applyBorder="1"/>
    <xf numFmtId="43" fontId="13" fillId="2" borderId="9" xfId="1" applyFont="1" applyFill="1" applyBorder="1"/>
    <xf numFmtId="166" fontId="17" fillId="2" borderId="0" xfId="1" applyNumberFormat="1" applyFont="1" applyFill="1"/>
    <xf numFmtId="166" fontId="17" fillId="2" borderId="0" xfId="0" applyNumberFormat="1" applyFont="1" applyFill="1"/>
    <xf numFmtId="4" fontId="23" fillId="2" borderId="0" xfId="0" applyNumberFormat="1" applyFont="1" applyFill="1"/>
    <xf numFmtId="166" fontId="23" fillId="2" borderId="0" xfId="0" applyNumberFormat="1" applyFont="1" applyFill="1"/>
    <xf numFmtId="166" fontId="17" fillId="2" borderId="0" xfId="1" applyNumberFormat="1" applyFont="1" applyFill="1" applyBorder="1"/>
    <xf numFmtId="7" fontId="17" fillId="2" borderId="0" xfId="1" applyNumberFormat="1" applyFont="1" applyFill="1"/>
    <xf numFmtId="18" fontId="17" fillId="2" borderId="0" xfId="1" applyNumberFormat="1" applyFont="1" applyFill="1"/>
    <xf numFmtId="43" fontId="27" fillId="2" borderId="0" xfId="1" applyFont="1" applyFill="1"/>
    <xf numFmtId="0" fontId="5" fillId="12" borderId="3" xfId="0" applyFont="1" applyFill="1" applyBorder="1"/>
    <xf numFmtId="4" fontId="2" fillId="0" borderId="1" xfId="1" applyNumberFormat="1" applyFont="1" applyBorder="1" applyAlignment="1">
      <alignment horizontal="right"/>
    </xf>
    <xf numFmtId="4" fontId="11" fillId="0" borderId="1" xfId="1" applyNumberFormat="1" applyFont="1" applyBorder="1" applyAlignment="1">
      <alignment horizontal="right"/>
    </xf>
    <xf numFmtId="166" fontId="3" fillId="0" borderId="0" xfId="0" applyNumberFormat="1" applyFont="1" applyAlignment="1">
      <alignment horizontal="right"/>
    </xf>
    <xf numFmtId="166" fontId="17" fillId="6" borderId="4" xfId="1" applyNumberFormat="1" applyFont="1" applyFill="1" applyBorder="1" applyAlignment="1">
      <alignment horizontal="right"/>
    </xf>
    <xf numFmtId="166" fontId="3" fillId="7" borderId="3" xfId="0" applyNumberFormat="1" applyFont="1" applyFill="1" applyBorder="1" applyAlignment="1">
      <alignment horizontal="right"/>
    </xf>
    <xf numFmtId="166" fontId="3" fillId="0" borderId="0" xfId="0" applyNumberFormat="1" applyFont="1" applyAlignment="1">
      <alignment horizontal="right" vertical="center"/>
    </xf>
    <xf numFmtId="166" fontId="5" fillId="6" borderId="3" xfId="0" applyNumberFormat="1" applyFont="1" applyFill="1" applyBorder="1" applyAlignment="1">
      <alignment horizontal="right"/>
    </xf>
    <xf numFmtId="166" fontId="17" fillId="5" borderId="0" xfId="0" applyNumberFormat="1" applyFont="1" applyFill="1" applyAlignment="1">
      <alignment horizontal="right"/>
    </xf>
    <xf numFmtId="166" fontId="17" fillId="0" borderId="0" xfId="0" applyNumberFormat="1" applyFont="1" applyAlignment="1">
      <alignment horizontal="right"/>
    </xf>
    <xf numFmtId="166" fontId="23" fillId="5" borderId="0" xfId="0" applyNumberFormat="1" applyFont="1" applyFill="1" applyAlignment="1">
      <alignment horizontal="right"/>
    </xf>
    <xf numFmtId="166" fontId="17" fillId="5" borderId="0" xfId="0" applyNumberFormat="1" applyFont="1" applyFill="1" applyAlignment="1">
      <alignment horizontal="right" vertical="center"/>
    </xf>
    <xf numFmtId="166" fontId="3" fillId="5" borderId="3" xfId="0" applyNumberFormat="1" applyFont="1" applyFill="1" applyBorder="1" applyAlignment="1">
      <alignment horizontal="right"/>
    </xf>
    <xf numFmtId="166" fontId="22" fillId="5" borderId="3" xfId="0" applyNumberFormat="1" applyFont="1" applyFill="1" applyBorder="1" applyAlignment="1">
      <alignment horizontal="right"/>
    </xf>
    <xf numFmtId="166" fontId="17" fillId="5" borderId="3" xfId="0" applyNumberFormat="1" applyFont="1" applyFill="1" applyBorder="1" applyAlignment="1">
      <alignment horizontal="right"/>
    </xf>
    <xf numFmtId="166" fontId="23" fillId="5" borderId="3" xfId="0" applyNumberFormat="1" applyFont="1" applyFill="1" applyBorder="1" applyAlignment="1">
      <alignment horizontal="right"/>
    </xf>
    <xf numFmtId="166" fontId="3" fillId="2" borderId="3" xfId="0" applyNumberFormat="1" applyFont="1" applyFill="1" applyBorder="1" applyAlignment="1">
      <alignment horizontal="right"/>
    </xf>
    <xf numFmtId="166" fontId="20" fillId="4" borderId="0" xfId="0" applyNumberFormat="1" applyFont="1" applyFill="1" applyAlignment="1">
      <alignment horizontal="right"/>
    </xf>
    <xf numFmtId="166" fontId="20" fillId="4" borderId="0" xfId="0" applyNumberFormat="1" applyFont="1" applyFill="1" applyAlignment="1">
      <alignment horizontal="right" vertical="center"/>
    </xf>
    <xf numFmtId="166" fontId="3" fillId="2" borderId="3" xfId="0" applyNumberFormat="1" applyFont="1" applyFill="1" applyBorder="1" applyAlignment="1">
      <alignment horizontal="right" vertical="center"/>
    </xf>
    <xf numFmtId="166" fontId="17" fillId="2" borderId="3" xfId="0" applyNumberFormat="1" applyFont="1" applyFill="1" applyBorder="1" applyAlignment="1">
      <alignment horizontal="right"/>
    </xf>
    <xf numFmtId="166" fontId="17" fillId="2" borderId="3" xfId="0" applyNumberFormat="1" applyFont="1" applyFill="1" applyBorder="1" applyAlignment="1">
      <alignment horizontal="right" vertical="center"/>
    </xf>
    <xf numFmtId="166" fontId="3" fillId="4" borderId="0" xfId="0" applyNumberFormat="1" applyFont="1" applyFill="1" applyAlignment="1">
      <alignment horizontal="right"/>
    </xf>
    <xf numFmtId="166" fontId="3" fillId="3" borderId="3" xfId="0" applyNumberFormat="1" applyFont="1" applyFill="1" applyBorder="1" applyAlignment="1">
      <alignment horizontal="right"/>
    </xf>
    <xf numFmtId="166" fontId="3" fillId="3" borderId="3" xfId="0" applyNumberFormat="1" applyFont="1" applyFill="1" applyBorder="1" applyAlignment="1">
      <alignment horizontal="right" vertical="center"/>
    </xf>
    <xf numFmtId="166" fontId="3" fillId="8" borderId="3" xfId="0" applyNumberFormat="1" applyFont="1" applyFill="1" applyBorder="1" applyAlignment="1">
      <alignment horizontal="right"/>
    </xf>
    <xf numFmtId="166" fontId="3" fillId="8" borderId="3" xfId="0" applyNumberFormat="1" applyFont="1" applyFill="1" applyBorder="1" applyAlignment="1">
      <alignment horizontal="right" vertical="center"/>
    </xf>
    <xf numFmtId="166" fontId="5" fillId="9" borderId="0" xfId="0" applyNumberFormat="1" applyFont="1" applyFill="1" applyAlignment="1">
      <alignment horizontal="right" vertical="center"/>
    </xf>
    <xf numFmtId="0" fontId="5" fillId="10" borderId="9" xfId="0" applyFont="1" applyFill="1" applyBorder="1"/>
    <xf numFmtId="166" fontId="5" fillId="10" borderId="9" xfId="0" applyNumberFormat="1" applyFont="1" applyFill="1" applyBorder="1" applyAlignment="1">
      <alignment horizontal="right" vertical="center"/>
    </xf>
    <xf numFmtId="166" fontId="17" fillId="0" borderId="0" xfId="1" applyNumberFormat="1" applyFont="1" applyFill="1"/>
    <xf numFmtId="166" fontId="23" fillId="0" borderId="0" xfId="0" applyNumberFormat="1" applyFont="1"/>
    <xf numFmtId="0" fontId="5" fillId="7" borderId="2" xfId="0" applyFont="1" applyFill="1" applyBorder="1"/>
    <xf numFmtId="0" fontId="5" fillId="7" borderId="3" xfId="0" applyFont="1" applyFill="1" applyBorder="1"/>
    <xf numFmtId="166" fontId="5" fillId="7" borderId="3" xfId="0" applyNumberFormat="1" applyFont="1" applyFill="1" applyBorder="1" applyAlignment="1">
      <alignment horizontal="right"/>
    </xf>
    <xf numFmtId="166" fontId="5" fillId="7" borderId="3" xfId="0" applyNumberFormat="1" applyFont="1" applyFill="1" applyBorder="1" applyAlignment="1">
      <alignment horizontal="right" vertical="center"/>
    </xf>
    <xf numFmtId="0" fontId="13" fillId="7" borderId="7" xfId="0" applyFont="1" applyFill="1" applyBorder="1"/>
    <xf numFmtId="166" fontId="3" fillId="7" borderId="3" xfId="0" applyNumberFormat="1" applyFont="1" applyFill="1" applyBorder="1" applyAlignment="1">
      <alignment horizontal="right" vertical="center"/>
    </xf>
    <xf numFmtId="0" fontId="3" fillId="7" borderId="7" xfId="0" applyFont="1" applyFill="1" applyBorder="1"/>
    <xf numFmtId="0" fontId="3" fillId="0" borderId="3" xfId="0" applyFont="1" applyBorder="1"/>
    <xf numFmtId="0" fontId="3" fillId="14" borderId="2" xfId="0" applyFont="1" applyFill="1" applyBorder="1" applyAlignment="1">
      <alignment horizontal="center" vertical="center"/>
    </xf>
    <xf numFmtId="0" fontId="3" fillId="14" borderId="3" xfId="0" applyFont="1" applyFill="1" applyBorder="1"/>
    <xf numFmtId="166" fontId="3" fillId="14" borderId="3" xfId="0" applyNumberFormat="1" applyFont="1" applyFill="1" applyBorder="1" applyAlignment="1">
      <alignment horizontal="right"/>
    </xf>
    <xf numFmtId="0" fontId="17" fillId="14" borderId="3" xfId="0" applyFont="1" applyFill="1" applyBorder="1"/>
    <xf numFmtId="166" fontId="17" fillId="14" borderId="3" xfId="0" applyNumberFormat="1" applyFont="1" applyFill="1" applyBorder="1" applyAlignment="1">
      <alignment horizontal="right"/>
    </xf>
    <xf numFmtId="0" fontId="3" fillId="14" borderId="2" xfId="0" applyFont="1" applyFill="1" applyBorder="1"/>
    <xf numFmtId="166" fontId="3" fillId="14" borderId="3" xfId="0" applyNumberFormat="1" applyFont="1" applyFill="1" applyBorder="1" applyAlignment="1">
      <alignment horizontal="right" vertical="center"/>
    </xf>
    <xf numFmtId="0" fontId="13" fillId="14" borderId="2" xfId="0" applyFont="1" applyFill="1" applyBorder="1"/>
    <xf numFmtId="0" fontId="5" fillId="14" borderId="2" xfId="0" applyFont="1" applyFill="1" applyBorder="1"/>
    <xf numFmtId="0" fontId="17" fillId="14" borderId="2" xfId="0" applyFont="1" applyFill="1" applyBorder="1"/>
    <xf numFmtId="166" fontId="17" fillId="14" borderId="3" xfId="0" applyNumberFormat="1" applyFont="1" applyFill="1" applyBorder="1" applyAlignment="1">
      <alignment horizontal="right" vertical="center"/>
    </xf>
    <xf numFmtId="0" fontId="14" fillId="14" borderId="2" xfId="0" applyFont="1" applyFill="1" applyBorder="1"/>
    <xf numFmtId="4" fontId="0" fillId="0" borderId="0" xfId="0" applyNumberFormat="1"/>
    <xf numFmtId="4" fontId="3" fillId="0" borderId="0" xfId="0" applyNumberFormat="1" applyFont="1"/>
    <xf numFmtId="166" fontId="17" fillId="2" borderId="0" xfId="1" applyNumberFormat="1" applyFont="1" applyFill="1" applyAlignment="1">
      <alignment horizontal="right"/>
    </xf>
    <xf numFmtId="0" fontId="3" fillId="15" borderId="0" xfId="0" applyFont="1" applyFill="1"/>
    <xf numFmtId="166" fontId="5" fillId="15" borderId="0" xfId="0" applyNumberFormat="1" applyFont="1" applyFill="1" applyAlignment="1">
      <alignment horizontal="right" vertical="center"/>
    </xf>
    <xf numFmtId="166" fontId="17" fillId="15" borderId="0" xfId="1" applyNumberFormat="1" applyFont="1" applyFill="1"/>
    <xf numFmtId="166" fontId="17" fillId="3" borderId="0" xfId="1" applyNumberFormat="1" applyFont="1" applyFill="1" applyAlignment="1">
      <alignment horizontal="right"/>
    </xf>
    <xf numFmtId="166" fontId="17" fillId="3" borderId="0" xfId="1" applyNumberFormat="1" applyFont="1" applyFill="1"/>
    <xf numFmtId="166" fontId="23" fillId="3" borderId="0" xfId="0" applyNumberFormat="1" applyFont="1" applyFill="1"/>
    <xf numFmtId="166" fontId="3" fillId="3" borderId="0" xfId="0" applyNumberFormat="1" applyFont="1" applyFill="1"/>
    <xf numFmtId="8" fontId="3" fillId="0" borderId="0" xfId="0" applyNumberFormat="1" applyFont="1"/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3" borderId="0" xfId="0" applyFont="1" applyFill="1"/>
    <xf numFmtId="0" fontId="5" fillId="12" borderId="0" xfId="0" applyFont="1" applyFill="1"/>
    <xf numFmtId="166" fontId="17" fillId="4" borderId="0" xfId="1" applyNumberFormat="1" applyFont="1" applyFill="1" applyAlignment="1">
      <alignment horizontal="right"/>
    </xf>
    <xf numFmtId="0" fontId="3" fillId="12" borderId="0" xfId="0" applyFont="1" applyFill="1"/>
    <xf numFmtId="0" fontId="3" fillId="10" borderId="9" xfId="0" applyFont="1" applyFill="1" applyBorder="1"/>
    <xf numFmtId="0" fontId="5" fillId="10" borderId="8" xfId="0" applyFont="1" applyFill="1" applyBorder="1"/>
    <xf numFmtId="166" fontId="17" fillId="10" borderId="10" xfId="0" applyNumberFormat="1" applyFont="1" applyFill="1" applyBorder="1"/>
    <xf numFmtId="0" fontId="3" fillId="2" borderId="9" xfId="0" applyFont="1" applyFill="1" applyBorder="1"/>
    <xf numFmtId="0" fontId="3" fillId="0" borderId="9" xfId="0" applyFont="1" applyBorder="1"/>
    <xf numFmtId="166" fontId="3" fillId="2" borderId="9" xfId="0" applyNumberFormat="1" applyFont="1" applyFill="1" applyBorder="1" applyAlignment="1">
      <alignment horizontal="right" vertical="center"/>
    </xf>
    <xf numFmtId="0" fontId="17" fillId="2" borderId="9" xfId="0" applyFont="1" applyFill="1" applyBorder="1"/>
    <xf numFmtId="0" fontId="17" fillId="0" borderId="3" xfId="0" applyFont="1" applyBorder="1"/>
    <xf numFmtId="166" fontId="17" fillId="2" borderId="10" xfId="0" applyNumberFormat="1" applyFont="1" applyFill="1" applyBorder="1"/>
    <xf numFmtId="0" fontId="3" fillId="7" borderId="9" xfId="0" applyFont="1" applyFill="1" applyBorder="1"/>
    <xf numFmtId="166" fontId="3" fillId="7" borderId="9" xfId="0" applyNumberFormat="1" applyFont="1" applyFill="1" applyBorder="1" applyAlignment="1">
      <alignment horizontal="right" vertical="center"/>
    </xf>
    <xf numFmtId="0" fontId="5" fillId="5" borderId="9" xfId="0" applyFont="1" applyFill="1" applyBorder="1" applyAlignment="1">
      <alignment horizontal="left"/>
    </xf>
    <xf numFmtId="0" fontId="3" fillId="5" borderId="9" xfId="0" applyFont="1" applyFill="1" applyBorder="1"/>
    <xf numFmtId="0" fontId="5" fillId="0" borderId="3" xfId="0" applyFont="1" applyBorder="1"/>
    <xf numFmtId="0" fontId="0" fillId="13" borderId="15" xfId="0" applyFill="1" applyBorder="1"/>
    <xf numFmtId="0" fontId="6" fillId="13" borderId="1" xfId="0" applyFont="1" applyFill="1" applyBorder="1" applyAlignment="1">
      <alignment horizontal="center"/>
    </xf>
    <xf numFmtId="0" fontId="0" fillId="13" borderId="1" xfId="0" applyFill="1" applyBorder="1"/>
    <xf numFmtId="4" fontId="6" fillId="13" borderId="16" xfId="0" applyNumberFormat="1" applyFont="1" applyFill="1" applyBorder="1" applyAlignment="1">
      <alignment horizontal="right"/>
    </xf>
    <xf numFmtId="166" fontId="4" fillId="3" borderId="0" xfId="1" applyNumberFormat="1" applyFont="1" applyFill="1"/>
    <xf numFmtId="0" fontId="12" fillId="0" borderId="0" xfId="0" applyFont="1" applyAlignment="1">
      <alignment horizontal="left"/>
    </xf>
    <xf numFmtId="0" fontId="5" fillId="5" borderId="2" xfId="0" applyFont="1" applyFill="1" applyBorder="1" applyAlignment="1">
      <alignment horizontal="left"/>
    </xf>
    <xf numFmtId="0" fontId="5" fillId="5" borderId="3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1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13E5F9F3-EB82-4334-A295-E9D7E66A7EA0}"/>
  </cellStyles>
  <dxfs count="0"/>
  <tableStyles count="0" defaultTableStyle="TableStyleMedium2" defaultPivotStyle="PivotStyleLight16"/>
  <colors>
    <mruColors>
      <color rgb="FFFAD0F7"/>
      <color rgb="FF9999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C7F97-3762-456D-B90E-4066505F9DBE}">
  <sheetPr>
    <tabColor theme="9" tint="-0.249977111117893"/>
  </sheetPr>
  <dimension ref="A1:J313"/>
  <sheetViews>
    <sheetView tabSelected="1" zoomScaleNormal="100" workbookViewId="0">
      <selection sqref="A1:F312"/>
    </sheetView>
  </sheetViews>
  <sheetFormatPr defaultRowHeight="15" x14ac:dyDescent="0.25"/>
  <cols>
    <col min="1" max="1" width="10.140625" customWidth="1"/>
    <col min="2" max="2" width="7.140625" customWidth="1"/>
    <col min="3" max="3" width="31.5703125" customWidth="1"/>
    <col min="4" max="4" width="11.7109375" customWidth="1"/>
    <col min="5" max="5" width="15.42578125" customWidth="1"/>
    <col min="6" max="6" width="17.140625" customWidth="1"/>
    <col min="8" max="8" width="13.140625" style="279" bestFit="1" customWidth="1"/>
    <col min="10" max="10" width="13.28515625" bestFit="1" customWidth="1"/>
  </cols>
  <sheetData>
    <row r="1" spans="1:8" ht="27" thickBot="1" x14ac:dyDescent="0.45">
      <c r="A1" s="310"/>
      <c r="B1" s="311"/>
      <c r="C1" s="311"/>
      <c r="D1" s="311"/>
      <c r="E1" s="312"/>
      <c r="F1" s="313" t="s">
        <v>309</v>
      </c>
    </row>
    <row r="2" spans="1:8" ht="22.5" customHeight="1" thickBot="1" x14ac:dyDescent="0.3">
      <c r="A2" s="8" t="s">
        <v>48</v>
      </c>
      <c r="B2" s="11" t="s">
        <v>49</v>
      </c>
      <c r="C2" s="11"/>
      <c r="D2" s="11"/>
      <c r="E2" s="228" t="s">
        <v>50</v>
      </c>
      <c r="F2" s="229" t="s">
        <v>51</v>
      </c>
    </row>
    <row r="3" spans="1:8" ht="26.25" customHeight="1" x14ac:dyDescent="0.4">
      <c r="A3" s="318" t="s">
        <v>0</v>
      </c>
      <c r="B3" s="318"/>
      <c r="C3" s="318"/>
      <c r="D3" s="291"/>
    </row>
    <row r="4" spans="1:8" ht="25.5" customHeight="1" x14ac:dyDescent="0.45">
      <c r="A4" s="315" t="s">
        <v>1</v>
      </c>
      <c r="B4" s="315"/>
      <c r="C4" s="315"/>
      <c r="D4" s="290"/>
    </row>
    <row r="5" spans="1:8" s="1" customFormat="1" ht="18.75" customHeight="1" x14ac:dyDescent="0.25">
      <c r="A5" s="28" t="s">
        <v>49</v>
      </c>
      <c r="E5" s="56" t="s">
        <v>49</v>
      </c>
      <c r="F5" s="56" t="s">
        <v>49</v>
      </c>
      <c r="H5" s="280"/>
    </row>
    <row r="6" spans="1:8" s="1" customFormat="1" ht="18.75" customHeight="1" x14ac:dyDescent="0.25">
      <c r="A6" s="20" t="s">
        <v>52</v>
      </c>
      <c r="B6" s="21"/>
      <c r="C6" s="21"/>
      <c r="D6" s="21"/>
      <c r="E6" s="294"/>
      <c r="F6" s="249"/>
      <c r="H6" s="280"/>
    </row>
    <row r="7" spans="1:8" s="1" customFormat="1" ht="15.75" x14ac:dyDescent="0.25">
      <c r="A7" s="23">
        <v>43525</v>
      </c>
      <c r="C7" s="1" t="s">
        <v>53</v>
      </c>
      <c r="E7" s="285">
        <f>8400000-86655.85</f>
        <v>8313344.1500000004</v>
      </c>
      <c r="F7" s="230"/>
      <c r="H7" s="280"/>
    </row>
    <row r="8" spans="1:8" s="1" customFormat="1" ht="15.75" x14ac:dyDescent="0.25">
      <c r="A8" s="23">
        <v>43550</v>
      </c>
      <c r="C8" s="1" t="s">
        <v>54</v>
      </c>
      <c r="E8" s="285">
        <v>50000</v>
      </c>
      <c r="F8" s="230"/>
      <c r="H8" s="280"/>
    </row>
    <row r="9" spans="1:8" s="1" customFormat="1" ht="15.75" x14ac:dyDescent="0.25">
      <c r="A9" s="23">
        <v>43561</v>
      </c>
      <c r="C9" s="1" t="s">
        <v>5</v>
      </c>
      <c r="E9" s="285">
        <v>5000</v>
      </c>
      <c r="F9" s="230"/>
      <c r="H9" s="280"/>
    </row>
    <row r="10" spans="1:8" s="1" customFormat="1" ht="15.75" x14ac:dyDescent="0.25">
      <c r="A10" s="23">
        <v>43560</v>
      </c>
      <c r="C10" s="1" t="s">
        <v>6</v>
      </c>
      <c r="E10" s="285">
        <v>10000</v>
      </c>
      <c r="F10" s="230"/>
      <c r="H10" s="280"/>
    </row>
    <row r="11" spans="1:8" s="1" customFormat="1" ht="15.75" x14ac:dyDescent="0.25">
      <c r="A11" s="23">
        <v>43570</v>
      </c>
      <c r="C11" s="1" t="s">
        <v>3</v>
      </c>
      <c r="E11" s="285">
        <v>50000</v>
      </c>
      <c r="F11" s="230"/>
      <c r="H11" s="280"/>
    </row>
    <row r="12" spans="1:8" s="1" customFormat="1" ht="15.75" x14ac:dyDescent="0.25">
      <c r="A12" s="23">
        <v>43580</v>
      </c>
      <c r="C12" s="1" t="s">
        <v>55</v>
      </c>
      <c r="E12" s="285">
        <v>15000</v>
      </c>
      <c r="F12" s="230"/>
      <c r="H12" s="280"/>
    </row>
    <row r="13" spans="1:8" s="1" customFormat="1" ht="15.75" x14ac:dyDescent="0.25">
      <c r="A13" s="15" t="s">
        <v>52</v>
      </c>
      <c r="B13" s="16"/>
      <c r="C13" s="16"/>
      <c r="D13" s="16"/>
      <c r="E13" s="231">
        <f>SUM(E7:E12)</f>
        <v>8443344.1500000004</v>
      </c>
      <c r="F13" s="231">
        <f>SUM(E7:E12)</f>
        <v>8443344.1500000004</v>
      </c>
      <c r="H13" s="280"/>
    </row>
    <row r="14" spans="1:8" s="1" customFormat="1" ht="15.75" x14ac:dyDescent="0.25">
      <c r="A14" s="28"/>
      <c r="H14" s="280"/>
    </row>
    <row r="15" spans="1:8" s="1" customFormat="1" ht="15.75" x14ac:dyDescent="0.25">
      <c r="A15" s="30" t="s">
        <v>56</v>
      </c>
      <c r="B15" s="21"/>
      <c r="C15" s="21"/>
      <c r="D15" s="21"/>
      <c r="E15" s="153"/>
      <c r="F15" s="153"/>
      <c r="H15" s="280"/>
    </row>
    <row r="16" spans="1:8" s="1" customFormat="1" ht="15.75" x14ac:dyDescent="0.25">
      <c r="A16" s="23">
        <v>43600</v>
      </c>
      <c r="C16" s="1" t="s">
        <v>7</v>
      </c>
      <c r="E16" s="285">
        <v>5600000</v>
      </c>
      <c r="F16" s="230"/>
      <c r="H16" s="280"/>
    </row>
    <row r="17" spans="1:8" s="1" customFormat="1" ht="15.75" x14ac:dyDescent="0.25">
      <c r="A17" s="33" t="s">
        <v>57</v>
      </c>
      <c r="B17" s="34"/>
      <c r="C17" s="34"/>
      <c r="D17" s="34"/>
      <c r="E17" s="232">
        <f>SUM(E16)</f>
        <v>5600000</v>
      </c>
      <c r="F17" s="232">
        <f>SUM(E16)</f>
        <v>5600000</v>
      </c>
      <c r="H17" s="280"/>
    </row>
    <row r="18" spans="1:8" s="1" customFormat="1" ht="15.75" x14ac:dyDescent="0.25">
      <c r="A18" s="28"/>
      <c r="H18" s="280"/>
    </row>
    <row r="19" spans="1:8" s="1" customFormat="1" ht="15.75" x14ac:dyDescent="0.25">
      <c r="A19" s="30" t="s">
        <v>58</v>
      </c>
      <c r="B19" s="21"/>
      <c r="C19" s="21"/>
      <c r="D19" s="21"/>
      <c r="E19" s="153"/>
      <c r="F19" s="153"/>
      <c r="H19" s="280"/>
    </row>
    <row r="20" spans="1:8" s="1" customFormat="1" ht="15.75" x14ac:dyDescent="0.25">
      <c r="A20" s="23">
        <v>43820</v>
      </c>
      <c r="C20" s="1" t="s">
        <v>60</v>
      </c>
      <c r="E20" s="285">
        <v>12000</v>
      </c>
      <c r="F20" s="230"/>
      <c r="H20" s="280"/>
    </row>
    <row r="21" spans="1:8" s="1" customFormat="1" ht="15.75" x14ac:dyDescent="0.25">
      <c r="A21" s="23">
        <v>43830</v>
      </c>
      <c r="C21" s="1" t="s">
        <v>2</v>
      </c>
      <c r="E21" s="285">
        <v>15500</v>
      </c>
      <c r="F21" s="230"/>
      <c r="H21" s="280"/>
    </row>
    <row r="22" spans="1:8" s="1" customFormat="1" ht="15.75" x14ac:dyDescent="0.25">
      <c r="A22" s="23">
        <v>43840</v>
      </c>
      <c r="C22" s="1" t="s">
        <v>319</v>
      </c>
      <c r="E22" s="285">
        <v>0</v>
      </c>
      <c r="F22" s="230"/>
      <c r="H22" s="280"/>
    </row>
    <row r="23" spans="1:8" s="1" customFormat="1" ht="15.75" x14ac:dyDescent="0.25">
      <c r="A23" s="23">
        <v>43850</v>
      </c>
      <c r="C23" s="1" t="s">
        <v>320</v>
      </c>
      <c r="E23" s="285">
        <v>0</v>
      </c>
      <c r="F23" s="230"/>
      <c r="H23" s="280"/>
    </row>
    <row r="24" spans="1:8" s="1" customFormat="1" ht="15.75" x14ac:dyDescent="0.25">
      <c r="A24" s="23">
        <v>43860</v>
      </c>
      <c r="C24" s="1" t="s">
        <v>321</v>
      </c>
      <c r="E24" s="285">
        <v>0</v>
      </c>
      <c r="F24" s="230"/>
      <c r="H24" s="280"/>
    </row>
    <row r="25" spans="1:8" s="1" customFormat="1" ht="15.75" x14ac:dyDescent="0.25">
      <c r="A25" s="23">
        <v>43800</v>
      </c>
      <c r="C25" s="1" t="s">
        <v>61</v>
      </c>
      <c r="E25" s="281">
        <v>0</v>
      </c>
      <c r="F25" s="230"/>
      <c r="H25" s="280"/>
    </row>
    <row r="26" spans="1:8" s="1" customFormat="1" ht="15.75" x14ac:dyDescent="0.25">
      <c r="A26" s="39" t="s">
        <v>58</v>
      </c>
      <c r="B26" s="40"/>
      <c r="C26" s="40"/>
      <c r="D26" s="40"/>
      <c r="E26" s="234">
        <f>SUM(E20:E25)</f>
        <v>27500</v>
      </c>
      <c r="F26" s="234">
        <f>SUM(E20:E25)</f>
        <v>27500</v>
      </c>
      <c r="H26" s="280"/>
    </row>
    <row r="27" spans="1:8" s="1" customFormat="1" ht="15.75" x14ac:dyDescent="0.25">
      <c r="A27" s="44"/>
      <c r="B27" s="45"/>
      <c r="C27" s="45"/>
      <c r="D27" s="45"/>
      <c r="E27" s="300"/>
      <c r="F27" s="300"/>
      <c r="H27" s="280"/>
    </row>
    <row r="28" spans="1:8" s="1" customFormat="1" ht="15.75" x14ac:dyDescent="0.25">
      <c r="A28" s="57" t="s">
        <v>10</v>
      </c>
      <c r="B28" s="255"/>
      <c r="C28" s="255"/>
      <c r="D28" s="255"/>
      <c r="E28" s="296"/>
      <c r="F28" s="256">
        <f>SUM(F26,F17,F13)</f>
        <v>14070844.15</v>
      </c>
      <c r="H28" s="280"/>
    </row>
    <row r="29" spans="1:8" s="1" customFormat="1" ht="15.75" x14ac:dyDescent="0.25">
      <c r="A29" s="2"/>
      <c r="B29" s="2"/>
      <c r="C29" s="2"/>
      <c r="D29" s="2"/>
      <c r="F29" s="283"/>
      <c r="H29" s="280"/>
    </row>
    <row r="30" spans="1:8" ht="28.5" x14ac:dyDescent="0.45">
      <c r="A30" s="315" t="e">
        <f>#REF!</f>
        <v>#REF!</v>
      </c>
      <c r="B30" s="315"/>
      <c r="C30" s="315"/>
      <c r="D30" s="290"/>
    </row>
    <row r="31" spans="1:8" s="1" customFormat="1" ht="16.5" customHeight="1" x14ac:dyDescent="0.25">
      <c r="A31" s="55" t="s">
        <v>62</v>
      </c>
      <c r="B31" s="55"/>
      <c r="C31" s="55"/>
      <c r="D31" s="55"/>
      <c r="E31" s="153"/>
      <c r="F31" s="153"/>
      <c r="H31" s="280"/>
    </row>
    <row r="32" spans="1:8" s="1" customFormat="1" ht="15.75" x14ac:dyDescent="0.25">
      <c r="A32" s="23">
        <v>61020</v>
      </c>
      <c r="C32" s="1" t="s">
        <v>11</v>
      </c>
      <c r="E32" s="286">
        <v>35000</v>
      </c>
      <c r="F32" s="230"/>
      <c r="H32" s="280"/>
    </row>
    <row r="33" spans="1:8" s="1" customFormat="1" ht="15.75" x14ac:dyDescent="0.25">
      <c r="A33" s="23">
        <v>61030</v>
      </c>
      <c r="C33" s="1" t="s">
        <v>63</v>
      </c>
      <c r="E33" s="286">
        <v>123000</v>
      </c>
      <c r="F33" s="230"/>
      <c r="H33" s="280"/>
    </row>
    <row r="34" spans="1:8" s="1" customFormat="1" ht="15.75" x14ac:dyDescent="0.25">
      <c r="A34" s="23">
        <v>61040</v>
      </c>
      <c r="C34" s="1" t="s">
        <v>12</v>
      </c>
      <c r="E34" s="286">
        <v>46500</v>
      </c>
      <c r="F34" s="230"/>
      <c r="H34" s="280"/>
    </row>
    <row r="35" spans="1:8" s="1" customFormat="1" ht="15.75" x14ac:dyDescent="0.25">
      <c r="A35" s="23">
        <v>61050</v>
      </c>
      <c r="C35" s="1" t="s">
        <v>18</v>
      </c>
      <c r="E35" s="286">
        <v>2400</v>
      </c>
      <c r="F35" s="230"/>
      <c r="H35" s="280"/>
    </row>
    <row r="36" spans="1:8" s="1" customFormat="1" ht="15.75" x14ac:dyDescent="0.25">
      <c r="A36" s="23">
        <v>61060</v>
      </c>
      <c r="C36" s="1" t="s">
        <v>24</v>
      </c>
      <c r="E36" s="286">
        <v>6000</v>
      </c>
      <c r="F36" s="230"/>
      <c r="H36" s="280"/>
    </row>
    <row r="37" spans="1:8" s="1" customFormat="1" ht="15.75" x14ac:dyDescent="0.25">
      <c r="A37" s="23">
        <v>61085</v>
      </c>
      <c r="C37" s="1" t="s">
        <v>21</v>
      </c>
      <c r="E37" s="286">
        <v>225650</v>
      </c>
      <c r="F37" s="230"/>
      <c r="H37" s="280"/>
    </row>
    <row r="38" spans="1:8" s="1" customFormat="1" ht="15.75" x14ac:dyDescent="0.25">
      <c r="A38" s="23">
        <v>61092</v>
      </c>
      <c r="C38" s="1" t="s">
        <v>64</v>
      </c>
      <c r="E38" s="286">
        <v>25000</v>
      </c>
      <c r="F38" s="230"/>
      <c r="H38" s="280"/>
    </row>
    <row r="39" spans="1:8" s="1" customFormat="1" ht="15.75" x14ac:dyDescent="0.25">
      <c r="A39" s="23">
        <v>61095</v>
      </c>
      <c r="C39" s="1" t="s">
        <v>23</v>
      </c>
      <c r="E39" s="286">
        <v>5000</v>
      </c>
      <c r="F39" s="230"/>
      <c r="H39" s="280"/>
    </row>
    <row r="40" spans="1:8" s="1" customFormat="1" ht="15.75" x14ac:dyDescent="0.25">
      <c r="A40" s="23">
        <v>61097</v>
      </c>
      <c r="C40" s="1" t="s">
        <v>20</v>
      </c>
      <c r="E40" s="286">
        <v>500</v>
      </c>
      <c r="F40" s="230"/>
      <c r="H40" s="280"/>
    </row>
    <row r="41" spans="1:8" s="1" customFormat="1" ht="15.75" x14ac:dyDescent="0.25">
      <c r="A41" s="23">
        <v>61088</v>
      </c>
      <c r="C41" s="1" t="s">
        <v>65</v>
      </c>
      <c r="E41" s="286">
        <v>80000</v>
      </c>
      <c r="F41" s="230"/>
      <c r="H41" s="280"/>
    </row>
    <row r="42" spans="1:8" s="1" customFormat="1" ht="15.75" x14ac:dyDescent="0.25">
      <c r="A42" s="23">
        <v>61089</v>
      </c>
      <c r="C42" s="1" t="s">
        <v>66</v>
      </c>
      <c r="E42" s="286">
        <v>11000</v>
      </c>
      <c r="F42" s="230"/>
      <c r="H42" s="280"/>
    </row>
    <row r="43" spans="1:8" s="1" customFormat="1" ht="15.75" x14ac:dyDescent="0.25">
      <c r="A43" s="259" t="s">
        <v>67</v>
      </c>
      <c r="B43" s="260"/>
      <c r="C43" s="260"/>
      <c r="D43" s="260"/>
      <c r="E43" s="261">
        <f>SUM(E32:E42)</f>
        <v>560050</v>
      </c>
      <c r="F43" s="262">
        <f>SUM(E43)</f>
        <v>560050</v>
      </c>
      <c r="H43" s="280"/>
    </row>
    <row r="44" spans="1:8" s="1" customFormat="1" ht="15.75" x14ac:dyDescent="0.25">
      <c r="A44" s="2"/>
      <c r="B44" s="2"/>
      <c r="C44" s="2"/>
      <c r="D44" s="309"/>
      <c r="E44" s="266"/>
      <c r="F44" s="266"/>
      <c r="H44" s="280"/>
    </row>
    <row r="45" spans="1:8" s="1" customFormat="1" ht="15.75" x14ac:dyDescent="0.25">
      <c r="A45" s="316" t="s">
        <v>68</v>
      </c>
      <c r="B45" s="317"/>
      <c r="C45" s="317"/>
      <c r="D45" s="307"/>
      <c r="E45" s="308"/>
      <c r="F45" s="308"/>
      <c r="H45" s="280"/>
    </row>
    <row r="46" spans="1:8" s="1" customFormat="1" ht="15.75" x14ac:dyDescent="0.25">
      <c r="A46" s="63" t="s">
        <v>69</v>
      </c>
      <c r="B46" s="64"/>
      <c r="C46" s="64"/>
      <c r="D46" s="64"/>
      <c r="E46" s="153"/>
      <c r="F46" s="153"/>
      <c r="H46" s="280"/>
    </row>
    <row r="47" spans="1:8" s="1" customFormat="1" ht="15.75" x14ac:dyDescent="0.25">
      <c r="A47" s="66" t="s">
        <v>70</v>
      </c>
      <c r="H47" s="280"/>
    </row>
    <row r="48" spans="1:8" s="1" customFormat="1" ht="15.75" x14ac:dyDescent="0.25">
      <c r="A48" s="66"/>
      <c r="B48" s="66" t="s">
        <v>71</v>
      </c>
      <c r="C48" s="66"/>
      <c r="D48" s="66"/>
      <c r="H48" s="280"/>
    </row>
    <row r="49" spans="1:8" s="1" customFormat="1" ht="15.75" x14ac:dyDescent="0.25">
      <c r="A49" s="68">
        <v>64110</v>
      </c>
      <c r="C49" s="1" t="s">
        <v>72</v>
      </c>
      <c r="E49" s="286">
        <v>473644.65</v>
      </c>
      <c r="F49" s="230"/>
      <c r="H49" s="280"/>
    </row>
    <row r="50" spans="1:8" s="1" customFormat="1" ht="15.75" x14ac:dyDescent="0.25">
      <c r="A50" s="68">
        <v>64120</v>
      </c>
      <c r="C50" s="1" t="s">
        <v>73</v>
      </c>
      <c r="E50" s="286">
        <v>636554.82999999996</v>
      </c>
      <c r="F50" s="230"/>
      <c r="H50" s="280"/>
    </row>
    <row r="51" spans="1:8" s="1" customFormat="1" ht="15.75" x14ac:dyDescent="0.25">
      <c r="A51" s="68">
        <v>64125</v>
      </c>
      <c r="C51" s="1" t="s">
        <v>74</v>
      </c>
      <c r="E51" s="286">
        <v>26780</v>
      </c>
      <c r="F51" s="230"/>
      <c r="H51" s="280"/>
    </row>
    <row r="52" spans="1:8" s="1" customFormat="1" ht="15.75" x14ac:dyDescent="0.25">
      <c r="A52" s="69"/>
      <c r="B52" s="70" t="s">
        <v>71</v>
      </c>
      <c r="C52" s="70"/>
      <c r="D52" s="70"/>
      <c r="E52" s="235">
        <f>SUM(E47:E51)</f>
        <v>1136979.48</v>
      </c>
      <c r="F52" s="235">
        <f>SUM(E52)</f>
        <v>1136979.48</v>
      </c>
      <c r="H52" s="280"/>
    </row>
    <row r="53" spans="1:8" s="1" customFormat="1" ht="15.75" x14ac:dyDescent="0.25">
      <c r="A53" s="68"/>
      <c r="B53" s="73"/>
      <c r="C53" s="73"/>
      <c r="D53" s="73"/>
      <c r="H53" s="280"/>
    </row>
    <row r="54" spans="1:8" s="1" customFormat="1" ht="15.75" x14ac:dyDescent="0.25">
      <c r="A54" s="68"/>
      <c r="B54" s="74" t="s">
        <v>75</v>
      </c>
      <c r="C54" s="74"/>
      <c r="D54" s="74"/>
      <c r="H54" s="280"/>
    </row>
    <row r="55" spans="1:8" s="1" customFormat="1" ht="15.75" x14ac:dyDescent="0.25">
      <c r="A55" s="23">
        <v>64210</v>
      </c>
      <c r="C55" s="1" t="s">
        <v>76</v>
      </c>
      <c r="E55" s="286">
        <v>4742999.29</v>
      </c>
      <c r="F55" s="230"/>
      <c r="H55" s="280"/>
    </row>
    <row r="56" spans="1:8" s="1" customFormat="1" ht="15.75" x14ac:dyDescent="0.25">
      <c r="A56" s="23">
        <v>64215</v>
      </c>
      <c r="B56" s="75"/>
      <c r="C56" s="75" t="s">
        <v>77</v>
      </c>
      <c r="D56" s="75"/>
      <c r="E56" s="286">
        <v>0</v>
      </c>
      <c r="F56" s="230"/>
      <c r="H56" s="280"/>
    </row>
    <row r="57" spans="1:8" s="1" customFormat="1" ht="15.75" x14ac:dyDescent="0.25">
      <c r="A57" s="23">
        <v>64220</v>
      </c>
      <c r="B57" s="75"/>
      <c r="C57" s="75" t="s">
        <v>78</v>
      </c>
      <c r="D57" s="75"/>
      <c r="E57" s="286">
        <v>135091.35999999999</v>
      </c>
      <c r="F57" s="230"/>
      <c r="H57" s="280"/>
    </row>
    <row r="58" spans="1:8" s="1" customFormat="1" ht="15.75" x14ac:dyDescent="0.25">
      <c r="A58" s="23">
        <v>64225</v>
      </c>
      <c r="B58" s="75"/>
      <c r="C58" s="75" t="s">
        <v>79</v>
      </c>
      <c r="D58" s="75"/>
      <c r="E58" s="286">
        <v>245122.45</v>
      </c>
      <c r="F58" s="230"/>
      <c r="H58" s="280"/>
    </row>
    <row r="59" spans="1:8" s="1" customFormat="1" ht="15.75" x14ac:dyDescent="0.25">
      <c r="A59" s="23">
        <v>64230</v>
      </c>
      <c r="B59" s="75"/>
      <c r="C59" s="75" t="s">
        <v>80</v>
      </c>
      <c r="D59" s="75"/>
      <c r="E59" s="286">
        <v>300000</v>
      </c>
      <c r="F59" s="230"/>
      <c r="H59" s="280"/>
    </row>
    <row r="60" spans="1:8" s="1" customFormat="1" ht="15.75" x14ac:dyDescent="0.25">
      <c r="A60" s="23">
        <v>64235</v>
      </c>
      <c r="B60" s="75"/>
      <c r="C60" s="75" t="s">
        <v>81</v>
      </c>
      <c r="D60" s="75"/>
      <c r="E60" s="286">
        <v>20600</v>
      </c>
      <c r="F60" s="230"/>
      <c r="H60" s="280"/>
    </row>
    <row r="61" spans="1:8" s="1" customFormat="1" ht="15.75" x14ac:dyDescent="0.25">
      <c r="A61" s="23">
        <v>64240</v>
      </c>
      <c r="B61" s="75"/>
      <c r="C61" s="75" t="s">
        <v>82</v>
      </c>
      <c r="D61" s="75"/>
      <c r="E61" s="286">
        <v>65000</v>
      </c>
      <c r="F61" s="230"/>
      <c r="H61" s="280"/>
    </row>
    <row r="62" spans="1:8" s="1" customFormat="1" ht="15.75" x14ac:dyDescent="0.25">
      <c r="A62" s="23">
        <v>64250</v>
      </c>
      <c r="B62" s="75"/>
      <c r="C62" s="75" t="s">
        <v>83</v>
      </c>
      <c r="D62" s="75"/>
      <c r="E62" s="286">
        <v>300000</v>
      </c>
      <c r="F62" s="230"/>
      <c r="H62" s="280"/>
    </row>
    <row r="63" spans="1:8" s="1" customFormat="1" ht="15.75" x14ac:dyDescent="0.25">
      <c r="A63" s="76">
        <v>64252</v>
      </c>
      <c r="C63" s="77" t="s">
        <v>84</v>
      </c>
      <c r="D63" s="77"/>
      <c r="E63" s="286">
        <v>0</v>
      </c>
      <c r="F63" s="230"/>
      <c r="H63" s="280"/>
    </row>
    <row r="64" spans="1:8" s="1" customFormat="1" ht="15.75" x14ac:dyDescent="0.25">
      <c r="A64" s="78"/>
      <c r="B64" s="79" t="s">
        <v>75</v>
      </c>
      <c r="C64" s="79"/>
      <c r="D64" s="79"/>
      <c r="E64" s="237">
        <f>SUM(E55:E63)</f>
        <v>5808813.1000000006</v>
      </c>
      <c r="F64" s="238">
        <f>SUM(E64)</f>
        <v>5808813.1000000006</v>
      </c>
      <c r="H64" s="280"/>
    </row>
    <row r="65" spans="1:8" s="1" customFormat="1" ht="15.75" x14ac:dyDescent="0.25">
      <c r="A65" s="76"/>
      <c r="B65" s="82"/>
      <c r="C65" s="82"/>
      <c r="D65" s="82"/>
      <c r="H65" s="280"/>
    </row>
    <row r="66" spans="1:8" s="1" customFormat="1" ht="15.75" x14ac:dyDescent="0.25">
      <c r="B66" s="74" t="s">
        <v>85</v>
      </c>
      <c r="C66" s="74"/>
      <c r="D66" s="74"/>
      <c r="H66" s="280"/>
    </row>
    <row r="67" spans="1:8" s="1" customFormat="1" ht="15.75" x14ac:dyDescent="0.25">
      <c r="A67" s="23">
        <v>64310</v>
      </c>
      <c r="C67" s="77" t="s">
        <v>73</v>
      </c>
      <c r="D67" s="77"/>
      <c r="E67" s="286">
        <v>400000</v>
      </c>
      <c r="F67" s="230"/>
      <c r="H67" s="280"/>
    </row>
    <row r="68" spans="1:8" s="1" customFormat="1" ht="15.75" x14ac:dyDescent="0.25">
      <c r="A68" s="23">
        <v>64315</v>
      </c>
      <c r="C68" s="77" t="s">
        <v>86</v>
      </c>
      <c r="D68" s="77"/>
      <c r="E68" s="286">
        <v>2001</v>
      </c>
      <c r="F68" s="230"/>
      <c r="H68" s="280"/>
    </row>
    <row r="69" spans="1:8" s="1" customFormat="1" ht="15.75" x14ac:dyDescent="0.25">
      <c r="A69" s="85"/>
      <c r="B69" s="79" t="s">
        <v>85</v>
      </c>
      <c r="C69" s="79"/>
      <c r="D69" s="79"/>
      <c r="E69" s="237">
        <f>SUM(E67:E68)</f>
        <v>402001</v>
      </c>
      <c r="F69" s="238">
        <f>SUM(E69)</f>
        <v>402001</v>
      </c>
      <c r="H69" s="280"/>
    </row>
    <row r="70" spans="1:8" s="1" customFormat="1" ht="15.75" x14ac:dyDescent="0.25">
      <c r="B70" s="82"/>
      <c r="C70" s="82"/>
      <c r="D70" s="82"/>
      <c r="H70" s="280"/>
    </row>
    <row r="71" spans="1:8" s="1" customFormat="1" ht="15.75" x14ac:dyDescent="0.25">
      <c r="B71" s="74" t="s">
        <v>87</v>
      </c>
      <c r="C71" s="74"/>
      <c r="D71" s="74"/>
      <c r="H71" s="280"/>
    </row>
    <row r="72" spans="1:8" s="1" customFormat="1" ht="15.75" x14ac:dyDescent="0.25">
      <c r="A72" s="23">
        <v>64500</v>
      </c>
      <c r="C72" s="1" t="s">
        <v>88</v>
      </c>
      <c r="E72" s="286">
        <v>5000</v>
      </c>
      <c r="F72" s="230"/>
      <c r="H72" s="280"/>
    </row>
    <row r="73" spans="1:8" s="1" customFormat="1" ht="15.75" x14ac:dyDescent="0.25">
      <c r="A73" s="86" t="s">
        <v>49</v>
      </c>
      <c r="B73" s="79" t="s">
        <v>87</v>
      </c>
      <c r="C73" s="79"/>
      <c r="D73" s="79"/>
      <c r="E73" s="237">
        <f>SUM(E72)</f>
        <v>5000</v>
      </c>
      <c r="F73" s="237">
        <f>SUM(E73)</f>
        <v>5000</v>
      </c>
      <c r="H73" s="280"/>
    </row>
    <row r="74" spans="1:8" s="1" customFormat="1" ht="15.75" x14ac:dyDescent="0.25">
      <c r="D74" s="300"/>
      <c r="E74" s="300"/>
      <c r="F74" s="300"/>
      <c r="H74" s="280"/>
    </row>
    <row r="75" spans="1:8" s="1" customFormat="1" ht="15.75" x14ac:dyDescent="0.25">
      <c r="A75" s="263" t="s">
        <v>89</v>
      </c>
      <c r="B75" s="34"/>
      <c r="C75" s="34"/>
      <c r="D75" s="305"/>
      <c r="E75" s="305"/>
      <c r="F75" s="306">
        <f>SUM(F73,F69,F64,F52)</f>
        <v>7352793.5800000001</v>
      </c>
      <c r="H75" s="280"/>
    </row>
    <row r="76" spans="1:8" s="1" customFormat="1" ht="15.75" x14ac:dyDescent="0.25">
      <c r="A76" s="66" t="s">
        <v>90</v>
      </c>
      <c r="H76" s="280"/>
    </row>
    <row r="77" spans="1:8" s="1" customFormat="1" ht="15.75" x14ac:dyDescent="0.25">
      <c r="A77" s="23">
        <v>64605</v>
      </c>
      <c r="B77" s="75" t="s">
        <v>25</v>
      </c>
      <c r="C77" s="75"/>
      <c r="D77" s="75"/>
      <c r="E77" s="287">
        <v>211000</v>
      </c>
      <c r="F77" s="230"/>
      <c r="H77" s="280"/>
    </row>
    <row r="78" spans="1:8" s="1" customFormat="1" ht="15.75" x14ac:dyDescent="0.25">
      <c r="A78" s="23"/>
      <c r="B78" s="75"/>
      <c r="C78" s="75"/>
      <c r="D78" s="75"/>
      <c r="E78" s="258"/>
      <c r="F78" s="230"/>
      <c r="H78" s="280"/>
    </row>
    <row r="79" spans="1:8" s="1" customFormat="1" ht="15.75" x14ac:dyDescent="0.25">
      <c r="A79" s="94" t="s">
        <v>91</v>
      </c>
      <c r="B79" s="95"/>
      <c r="C79" s="95"/>
      <c r="D79" s="95"/>
      <c r="E79" s="239">
        <f>SUM(E76:E78)</f>
        <v>211000</v>
      </c>
      <c r="F79" s="239">
        <f>SUM(E79)</f>
        <v>211000</v>
      </c>
      <c r="H79" s="280"/>
    </row>
    <row r="80" spans="1:8" s="1" customFormat="1" ht="15.75" x14ac:dyDescent="0.25">
      <c r="A80" s="74" t="s">
        <v>92</v>
      </c>
      <c r="H80" s="280"/>
    </row>
    <row r="81" spans="1:8" s="1" customFormat="1" ht="15.75" x14ac:dyDescent="0.25">
      <c r="A81" s="23">
        <v>64651</v>
      </c>
      <c r="B81" s="75"/>
      <c r="C81" s="75" t="s">
        <v>313</v>
      </c>
      <c r="D81" s="75"/>
      <c r="E81" s="287">
        <v>17000</v>
      </c>
      <c r="F81" s="230"/>
      <c r="H81" s="280"/>
    </row>
    <row r="82" spans="1:8" s="1" customFormat="1" ht="15.75" x14ac:dyDescent="0.25">
      <c r="A82" s="23">
        <v>64615</v>
      </c>
      <c r="B82" s="75"/>
      <c r="C82" s="75" t="s">
        <v>314</v>
      </c>
      <c r="D82" s="75"/>
      <c r="E82" s="287">
        <v>7500</v>
      </c>
      <c r="F82" s="230"/>
      <c r="H82" s="280"/>
    </row>
    <row r="83" spans="1:8" s="1" customFormat="1" ht="15.75" x14ac:dyDescent="0.25">
      <c r="A83" s="23">
        <v>64620</v>
      </c>
      <c r="B83" s="75"/>
      <c r="C83" s="75" t="s">
        <v>259</v>
      </c>
      <c r="D83" s="75"/>
      <c r="E83" s="287">
        <v>5000</v>
      </c>
      <c r="F83" s="230"/>
      <c r="H83" s="280"/>
    </row>
    <row r="84" spans="1:8" s="1" customFormat="1" ht="15.75" x14ac:dyDescent="0.25">
      <c r="A84" s="23">
        <v>64620</v>
      </c>
      <c r="B84" s="75"/>
      <c r="C84" s="75" t="s">
        <v>93</v>
      </c>
      <c r="D84" s="75"/>
      <c r="E84" s="287">
        <v>20000</v>
      </c>
      <c r="F84" s="230"/>
      <c r="H84" s="280"/>
    </row>
    <row r="85" spans="1:8" s="1" customFormat="1" ht="15.75" x14ac:dyDescent="0.25">
      <c r="A85" s="23">
        <v>64625</v>
      </c>
      <c r="B85" s="75"/>
      <c r="C85" s="75" t="s">
        <v>310</v>
      </c>
      <c r="D85" s="75"/>
      <c r="E85" s="287">
        <v>22500</v>
      </c>
      <c r="F85" s="230"/>
      <c r="H85" s="280"/>
    </row>
    <row r="86" spans="1:8" s="1" customFormat="1" ht="15.75" x14ac:dyDescent="0.25">
      <c r="A86" s="23">
        <v>64630</v>
      </c>
      <c r="B86" s="75"/>
      <c r="C86" s="75" t="s">
        <v>94</v>
      </c>
      <c r="D86" s="75"/>
      <c r="E86" s="287">
        <v>55000</v>
      </c>
      <c r="F86" s="230"/>
      <c r="H86" s="280"/>
    </row>
    <row r="87" spans="1:8" s="1" customFormat="1" ht="15.75" x14ac:dyDescent="0.25">
      <c r="A87" s="23">
        <v>64635</v>
      </c>
      <c r="B87" s="75"/>
      <c r="C87" s="75" t="s">
        <v>311</v>
      </c>
      <c r="D87" s="75"/>
      <c r="E87" s="287">
        <v>15000</v>
      </c>
      <c r="F87" s="230"/>
      <c r="H87" s="280"/>
    </row>
    <row r="88" spans="1:8" s="1" customFormat="1" ht="15.75" x14ac:dyDescent="0.25">
      <c r="A88" s="23">
        <v>64650</v>
      </c>
      <c r="B88" s="75"/>
      <c r="C88" s="75" t="s">
        <v>96</v>
      </c>
      <c r="D88" s="75"/>
      <c r="E88" s="287">
        <v>1300000</v>
      </c>
      <c r="F88" s="230"/>
      <c r="H88" s="280"/>
    </row>
    <row r="89" spans="1:8" s="1" customFormat="1" ht="15.75" x14ac:dyDescent="0.25">
      <c r="A89" s="23">
        <v>64660</v>
      </c>
      <c r="B89" s="75"/>
      <c r="C89" s="75" t="s">
        <v>97</v>
      </c>
      <c r="D89" s="75"/>
      <c r="E89" s="287">
        <v>95000</v>
      </c>
      <c r="F89" s="230"/>
      <c r="H89" s="280"/>
    </row>
    <row r="90" spans="1:8" s="1" customFormat="1" ht="15.75" x14ac:dyDescent="0.25">
      <c r="A90" s="23">
        <v>64670</v>
      </c>
      <c r="B90" s="75"/>
      <c r="C90" s="75" t="s">
        <v>316</v>
      </c>
      <c r="D90" s="75"/>
      <c r="E90" s="287">
        <v>6000</v>
      </c>
      <c r="F90" s="230"/>
      <c r="H90" s="280"/>
    </row>
    <row r="91" spans="1:8" s="1" customFormat="1" ht="15.75" x14ac:dyDescent="0.25">
      <c r="A91" s="98">
        <v>64671</v>
      </c>
      <c r="B91" s="75"/>
      <c r="C91" s="75" t="s">
        <v>315</v>
      </c>
      <c r="D91" s="75"/>
      <c r="E91" s="287">
        <v>0</v>
      </c>
      <c r="F91" s="230"/>
      <c r="H91" s="280"/>
    </row>
    <row r="92" spans="1:8" s="1" customFormat="1" ht="15.75" x14ac:dyDescent="0.25">
      <c r="A92" s="98">
        <v>64680</v>
      </c>
      <c r="B92" s="75"/>
      <c r="C92" s="75" t="s">
        <v>312</v>
      </c>
      <c r="D92" s="75"/>
      <c r="E92" s="287">
        <v>1800</v>
      </c>
      <c r="F92" s="230"/>
      <c r="H92" s="280"/>
    </row>
    <row r="93" spans="1:8" s="1" customFormat="1" ht="15.75" x14ac:dyDescent="0.25">
      <c r="A93" s="76">
        <v>64649</v>
      </c>
      <c r="C93" s="1" t="s">
        <v>317</v>
      </c>
      <c r="E93" s="288">
        <v>0</v>
      </c>
      <c r="F93" s="230"/>
      <c r="H93" s="280"/>
    </row>
    <row r="94" spans="1:8" s="1" customFormat="1" ht="15.75" x14ac:dyDescent="0.25">
      <c r="A94" s="99" t="s">
        <v>100</v>
      </c>
      <c r="B94" s="100"/>
      <c r="C94" s="100"/>
      <c r="D94" s="100"/>
      <c r="E94" s="240">
        <f>SUM(E82:E93)</f>
        <v>1527800</v>
      </c>
      <c r="F94" s="240">
        <f>SUM(E94)</f>
        <v>1527800</v>
      </c>
      <c r="H94" s="280"/>
    </row>
    <row r="95" spans="1:8" s="1" customFormat="1" ht="15.75" x14ac:dyDescent="0.25">
      <c r="A95" s="74" t="s">
        <v>101</v>
      </c>
      <c r="H95" s="280"/>
    </row>
    <row r="96" spans="1:8" s="1" customFormat="1" ht="15.75" x14ac:dyDescent="0.25">
      <c r="A96" s="23">
        <v>64692</v>
      </c>
      <c r="B96" s="75" t="s">
        <v>102</v>
      </c>
      <c r="C96" s="75"/>
      <c r="D96" s="75"/>
      <c r="E96" s="287">
        <v>471018.94</v>
      </c>
      <c r="F96" s="230"/>
      <c r="H96" s="280"/>
    </row>
    <row r="97" spans="1:8" s="1" customFormat="1" ht="15.75" x14ac:dyDescent="0.25">
      <c r="A97" s="23">
        <v>64694</v>
      </c>
      <c r="B97" s="75" t="s">
        <v>103</v>
      </c>
      <c r="C97" s="75"/>
      <c r="D97" s="75"/>
      <c r="E97" s="287">
        <v>110157.66</v>
      </c>
      <c r="F97" s="230"/>
      <c r="H97" s="280"/>
    </row>
    <row r="98" spans="1:8" s="1" customFormat="1" ht="15.75" x14ac:dyDescent="0.25">
      <c r="A98" s="23">
        <v>64696</v>
      </c>
      <c r="B98" s="75" t="s">
        <v>104</v>
      </c>
      <c r="C98" s="75"/>
      <c r="D98" s="75"/>
      <c r="E98" s="287">
        <v>25000</v>
      </c>
      <c r="F98" s="230"/>
      <c r="H98" s="280"/>
    </row>
    <row r="99" spans="1:8" s="1" customFormat="1" ht="15.75" x14ac:dyDescent="0.25">
      <c r="A99" s="99" t="s">
        <v>105</v>
      </c>
      <c r="B99" s="102"/>
      <c r="C99" s="102"/>
      <c r="D99" s="102"/>
      <c r="E99" s="241">
        <f>SUM(E95:E98)</f>
        <v>606176.6</v>
      </c>
      <c r="F99" s="239">
        <f>SUM(E99)</f>
        <v>606176.6</v>
      </c>
      <c r="H99" s="280"/>
    </row>
    <row r="100" spans="1:8" s="1" customFormat="1" ht="15.75" x14ac:dyDescent="0.25">
      <c r="A100" s="74" t="s">
        <v>106</v>
      </c>
      <c r="B100" s="73"/>
      <c r="C100" s="73"/>
      <c r="D100" s="73"/>
      <c r="H100" s="280"/>
    </row>
    <row r="101" spans="1:8" s="1" customFormat="1" ht="15.75" x14ac:dyDescent="0.25">
      <c r="A101" s="23">
        <v>64700</v>
      </c>
      <c r="B101" s="75" t="s">
        <v>107</v>
      </c>
      <c r="C101" s="75"/>
      <c r="D101" s="75"/>
      <c r="E101" s="287">
        <v>759207.97</v>
      </c>
      <c r="F101" s="230"/>
      <c r="H101" s="280"/>
    </row>
    <row r="102" spans="1:8" s="1" customFormat="1" ht="15.75" x14ac:dyDescent="0.25">
      <c r="A102" s="23">
        <v>64725</v>
      </c>
      <c r="B102" s="75" t="s">
        <v>108</v>
      </c>
      <c r="C102" s="75"/>
      <c r="D102" s="75"/>
      <c r="E102" s="287">
        <v>3000</v>
      </c>
      <c r="F102" s="230"/>
      <c r="H102" s="280"/>
    </row>
    <row r="103" spans="1:8" s="1" customFormat="1" ht="15.75" x14ac:dyDescent="0.25">
      <c r="A103" s="99" t="s">
        <v>109</v>
      </c>
      <c r="B103" s="103"/>
      <c r="C103" s="103"/>
      <c r="D103" s="103"/>
      <c r="E103" s="242">
        <f>SUM(E100:E102)</f>
        <v>762207.97</v>
      </c>
      <c r="F103" s="241">
        <f>SUM(E103)</f>
        <v>762207.97</v>
      </c>
      <c r="H103" s="280"/>
    </row>
    <row r="104" spans="1:8" s="1" customFormat="1" ht="15.75" x14ac:dyDescent="0.25">
      <c r="A104" s="23"/>
      <c r="D104" s="266"/>
      <c r="E104" s="266"/>
      <c r="H104" s="280"/>
    </row>
    <row r="105" spans="1:8" s="1" customFormat="1" ht="15.75" x14ac:dyDescent="0.25">
      <c r="A105" s="259" t="s">
        <v>110</v>
      </c>
      <c r="B105" s="265"/>
      <c r="C105" s="34"/>
      <c r="D105" s="305"/>
      <c r="E105" s="305"/>
      <c r="F105" s="264">
        <f>SUM(F76:F104)</f>
        <v>3107184.5700000003</v>
      </c>
      <c r="H105" s="280"/>
    </row>
    <row r="106" spans="1:8" s="1" customFormat="1" ht="15.75" x14ac:dyDescent="0.25">
      <c r="D106" s="300"/>
      <c r="E106" s="300"/>
      <c r="F106" s="300"/>
      <c r="H106" s="280"/>
    </row>
    <row r="107" spans="1:8" s="1" customFormat="1" ht="15.75" x14ac:dyDescent="0.25">
      <c r="A107" s="108" t="s">
        <v>111</v>
      </c>
      <c r="B107" s="109"/>
      <c r="C107" s="109"/>
      <c r="D107" s="299"/>
      <c r="E107" s="299"/>
      <c r="F107" s="304">
        <f>SUM(F75,F105)</f>
        <v>10459978.15</v>
      </c>
      <c r="H107" s="280"/>
    </row>
    <row r="108" spans="1:8" s="1" customFormat="1" ht="15.75" x14ac:dyDescent="0.25">
      <c r="A108" s="63" t="s">
        <v>112</v>
      </c>
      <c r="B108" s="64"/>
      <c r="C108" s="64"/>
      <c r="D108" s="64"/>
      <c r="E108" s="153"/>
      <c r="F108" s="153"/>
      <c r="H108" s="280"/>
    </row>
    <row r="109" spans="1:8" s="1" customFormat="1" ht="15.75" x14ac:dyDescent="0.25">
      <c r="A109" s="66"/>
      <c r="B109" s="66" t="s">
        <v>113</v>
      </c>
      <c r="C109" s="66"/>
      <c r="D109" s="66"/>
      <c r="H109" s="280"/>
    </row>
    <row r="110" spans="1:8" s="1" customFormat="1" ht="15.75" x14ac:dyDescent="0.25">
      <c r="A110" s="23">
        <v>65035</v>
      </c>
      <c r="C110" s="1" t="s">
        <v>114</v>
      </c>
      <c r="E110" s="286">
        <v>7500</v>
      </c>
      <c r="F110" s="230"/>
      <c r="H110" s="280"/>
    </row>
    <row r="111" spans="1:8" s="1" customFormat="1" ht="15.75" x14ac:dyDescent="0.25">
      <c r="A111" s="23">
        <v>65031</v>
      </c>
      <c r="C111" s="1" t="s">
        <v>115</v>
      </c>
      <c r="E111" s="286">
        <v>115000</v>
      </c>
      <c r="F111" s="230"/>
      <c r="H111" s="280"/>
    </row>
    <row r="112" spans="1:8" s="1" customFormat="1" ht="15.75" x14ac:dyDescent="0.25">
      <c r="A112" s="23">
        <v>65032</v>
      </c>
      <c r="C112" s="1" t="s">
        <v>29</v>
      </c>
      <c r="E112" s="286">
        <v>10000</v>
      </c>
      <c r="F112" s="230"/>
      <c r="H112" s="280"/>
    </row>
    <row r="113" spans="1:8" s="1" customFormat="1" ht="15.75" x14ac:dyDescent="0.25">
      <c r="A113" s="23">
        <v>65033</v>
      </c>
      <c r="C113" s="115" t="s">
        <v>30</v>
      </c>
      <c r="D113" s="115"/>
      <c r="E113" s="286">
        <v>15000</v>
      </c>
      <c r="F113" s="230"/>
      <c r="H113" s="280"/>
    </row>
    <row r="114" spans="1:8" s="1" customFormat="1" ht="15.75" x14ac:dyDescent="0.25">
      <c r="A114" s="23">
        <v>65034</v>
      </c>
      <c r="C114" s="1" t="s">
        <v>31</v>
      </c>
      <c r="E114" s="286">
        <v>30000</v>
      </c>
      <c r="F114" s="230"/>
      <c r="H114" s="280"/>
    </row>
    <row r="115" spans="1:8" s="1" customFormat="1" ht="15.75" x14ac:dyDescent="0.25">
      <c r="A115" s="23">
        <v>65036</v>
      </c>
      <c r="C115" s="1" t="s">
        <v>116</v>
      </c>
      <c r="E115" s="286">
        <v>7000</v>
      </c>
      <c r="F115" s="230"/>
      <c r="H115" s="280"/>
    </row>
    <row r="116" spans="1:8" s="1" customFormat="1" ht="15.75" x14ac:dyDescent="0.25">
      <c r="A116" s="23">
        <v>65084</v>
      </c>
      <c r="C116" s="1" t="s">
        <v>117</v>
      </c>
      <c r="E116" s="286">
        <v>5000</v>
      </c>
      <c r="F116" s="230"/>
      <c r="H116" s="280"/>
    </row>
    <row r="117" spans="1:8" s="1" customFormat="1" ht="15.75" x14ac:dyDescent="0.25">
      <c r="A117" s="267"/>
      <c r="B117" s="268" t="s">
        <v>113</v>
      </c>
      <c r="C117" s="268"/>
      <c r="D117" s="268"/>
      <c r="E117" s="269">
        <f>SUM(E109:E116)</f>
        <v>189500</v>
      </c>
      <c r="F117" s="269">
        <f>SUM(E117)</f>
        <v>189500</v>
      </c>
      <c r="H117" s="280"/>
    </row>
    <row r="118" spans="1:8" s="1" customFormat="1" ht="15.75" x14ac:dyDescent="0.25">
      <c r="A118" s="23"/>
      <c r="B118" s="66" t="s">
        <v>118</v>
      </c>
      <c r="C118" s="66"/>
      <c r="D118" s="66"/>
      <c r="H118" s="280"/>
    </row>
    <row r="119" spans="1:8" s="1" customFormat="1" ht="15.75" x14ac:dyDescent="0.25">
      <c r="A119" s="23">
        <v>65021</v>
      </c>
      <c r="C119" s="1" t="s">
        <v>119</v>
      </c>
      <c r="E119" s="286">
        <v>5000</v>
      </c>
      <c r="F119" s="230"/>
      <c r="H119" s="280"/>
    </row>
    <row r="120" spans="1:8" s="1" customFormat="1" ht="15.75" x14ac:dyDescent="0.25">
      <c r="A120" s="23">
        <v>65023</v>
      </c>
      <c r="C120" s="1" t="s">
        <v>120</v>
      </c>
      <c r="E120" s="286">
        <v>75000</v>
      </c>
      <c r="F120" s="230"/>
      <c r="H120" s="280"/>
    </row>
    <row r="121" spans="1:8" s="1" customFormat="1" ht="15.75" x14ac:dyDescent="0.25">
      <c r="A121" s="23">
        <v>65025</v>
      </c>
      <c r="C121" s="1" t="s">
        <v>121</v>
      </c>
      <c r="E121" s="286">
        <v>5000</v>
      </c>
      <c r="F121" s="230"/>
      <c r="H121" s="280"/>
    </row>
    <row r="122" spans="1:8" s="1" customFormat="1" ht="15.75" x14ac:dyDescent="0.25">
      <c r="A122" s="23">
        <v>65026</v>
      </c>
      <c r="C122" s="1" t="s">
        <v>122</v>
      </c>
      <c r="E122" s="286">
        <v>15000</v>
      </c>
      <c r="F122" s="230"/>
      <c r="H122" s="280"/>
    </row>
    <row r="123" spans="1:8" s="1" customFormat="1" ht="15.75" x14ac:dyDescent="0.25">
      <c r="A123" s="23">
        <v>65027</v>
      </c>
      <c r="C123" s="1" t="s">
        <v>123</v>
      </c>
      <c r="E123" s="286">
        <v>35000</v>
      </c>
      <c r="F123" s="230"/>
      <c r="H123" s="280"/>
    </row>
    <row r="124" spans="1:8" s="1" customFormat="1" ht="15.75" x14ac:dyDescent="0.25">
      <c r="A124" s="23">
        <v>65028</v>
      </c>
      <c r="C124" s="1" t="s">
        <v>124</v>
      </c>
      <c r="E124" s="286">
        <v>40000</v>
      </c>
      <c r="F124" s="230"/>
      <c r="H124" s="280"/>
    </row>
    <row r="125" spans="1:8" s="1" customFormat="1" ht="15.75" x14ac:dyDescent="0.25">
      <c r="A125" s="23">
        <v>65029</v>
      </c>
      <c r="C125" s="1" t="s">
        <v>125</v>
      </c>
      <c r="E125" s="286">
        <v>6000</v>
      </c>
      <c r="F125" s="230"/>
      <c r="H125" s="280"/>
    </row>
    <row r="126" spans="1:8" s="1" customFormat="1" ht="15.75" x14ac:dyDescent="0.25">
      <c r="A126" s="23">
        <v>65030</v>
      </c>
      <c r="C126" s="1" t="s">
        <v>126</v>
      </c>
      <c r="E126" s="286">
        <v>1000</v>
      </c>
      <c r="F126" s="230"/>
      <c r="H126" s="280"/>
    </row>
    <row r="127" spans="1:8" s="1" customFormat="1" ht="15.75" x14ac:dyDescent="0.25">
      <c r="A127" s="267"/>
      <c r="B127" s="270" t="s">
        <v>118</v>
      </c>
      <c r="C127" s="270"/>
      <c r="D127" s="270"/>
      <c r="E127" s="271">
        <f>SUM(E118:E126)</f>
        <v>182000</v>
      </c>
      <c r="F127" s="269">
        <f>SUM(E127)</f>
        <v>182000</v>
      </c>
      <c r="H127" s="280"/>
    </row>
    <row r="128" spans="1:8" s="1" customFormat="1" ht="15.75" x14ac:dyDescent="0.25">
      <c r="D128" s="266"/>
      <c r="E128" s="266"/>
      <c r="F128" s="266"/>
      <c r="H128" s="280"/>
    </row>
    <row r="129" spans="1:8" s="1" customFormat="1" ht="15.75" x14ac:dyDescent="0.25">
      <c r="A129" s="108" t="s">
        <v>127</v>
      </c>
      <c r="B129" s="109"/>
      <c r="C129" s="109"/>
      <c r="D129" s="299"/>
      <c r="E129" s="299"/>
      <c r="F129" s="301">
        <f>SUM(F127,F117)</f>
        <v>371500</v>
      </c>
      <c r="H129" s="280"/>
    </row>
    <row r="130" spans="1:8" s="1" customFormat="1" ht="15.75" x14ac:dyDescent="0.25">
      <c r="H130" s="280"/>
    </row>
    <row r="131" spans="1:8" s="1" customFormat="1" ht="15.75" x14ac:dyDescent="0.25">
      <c r="A131" s="63" t="s">
        <v>128</v>
      </c>
      <c r="B131" s="64"/>
      <c r="C131" s="64"/>
      <c r="D131" s="64"/>
      <c r="E131" s="153"/>
      <c r="F131" s="153"/>
      <c r="H131" s="280"/>
    </row>
    <row r="132" spans="1:8" s="1" customFormat="1" ht="15.75" x14ac:dyDescent="0.25">
      <c r="A132" s="23">
        <v>65241</v>
      </c>
      <c r="C132" s="1" t="s">
        <v>129</v>
      </c>
      <c r="E132" s="286">
        <v>10000</v>
      </c>
      <c r="F132" s="230"/>
      <c r="H132" s="280"/>
    </row>
    <row r="133" spans="1:8" s="1" customFormat="1" ht="15.75" x14ac:dyDescent="0.25">
      <c r="A133" s="23">
        <v>65242</v>
      </c>
      <c r="C133" s="1" t="s">
        <v>32</v>
      </c>
      <c r="E133" s="286">
        <v>85000</v>
      </c>
      <c r="F133" s="230"/>
      <c r="H133" s="280"/>
    </row>
    <row r="134" spans="1:8" s="1" customFormat="1" ht="15.75" x14ac:dyDescent="0.25">
      <c r="A134" s="23">
        <v>65243</v>
      </c>
      <c r="C134" s="1" t="s">
        <v>33</v>
      </c>
      <c r="E134" s="286">
        <v>15000</v>
      </c>
      <c r="F134" s="230"/>
      <c r="H134" s="280"/>
    </row>
    <row r="135" spans="1:8" s="1" customFormat="1" ht="15.75" x14ac:dyDescent="0.25">
      <c r="A135" s="23">
        <v>65245</v>
      </c>
      <c r="C135" s="1" t="s">
        <v>130</v>
      </c>
      <c r="E135" s="286">
        <v>10000</v>
      </c>
      <c r="F135" s="230"/>
      <c r="H135" s="280"/>
    </row>
    <row r="136" spans="1:8" s="1" customFormat="1" ht="15.75" x14ac:dyDescent="0.25">
      <c r="A136" s="23">
        <v>65246</v>
      </c>
      <c r="C136" s="1" t="s">
        <v>131</v>
      </c>
      <c r="E136" s="286">
        <v>20000</v>
      </c>
      <c r="F136" s="230"/>
      <c r="H136" s="280"/>
    </row>
    <row r="137" spans="1:8" s="1" customFormat="1" ht="15.75" x14ac:dyDescent="0.25">
      <c r="A137" s="23">
        <v>65299</v>
      </c>
      <c r="C137" s="1" t="s">
        <v>132</v>
      </c>
      <c r="E137" s="284">
        <v>0</v>
      </c>
      <c r="F137" s="233"/>
      <c r="H137" s="280"/>
    </row>
    <row r="138" spans="1:8" s="1" customFormat="1" ht="15.75" x14ac:dyDescent="0.25">
      <c r="A138" s="272" t="s">
        <v>133</v>
      </c>
      <c r="B138" s="268"/>
      <c r="C138" s="268"/>
      <c r="D138" s="268"/>
      <c r="E138" s="269">
        <f>SUM(E132:E137)</f>
        <v>140000</v>
      </c>
      <c r="F138" s="273">
        <f>SUM(E138)</f>
        <v>140000</v>
      </c>
      <c r="H138" s="280"/>
    </row>
    <row r="139" spans="1:8" s="1" customFormat="1" ht="15.75" x14ac:dyDescent="0.25">
      <c r="A139" s="63" t="s">
        <v>134</v>
      </c>
      <c r="B139" s="64"/>
      <c r="C139" s="64"/>
      <c r="D139" s="64"/>
      <c r="E139" s="153"/>
      <c r="F139" s="153"/>
      <c r="H139" s="280"/>
    </row>
    <row r="140" spans="1:8" s="1" customFormat="1" ht="15.75" x14ac:dyDescent="0.25">
      <c r="A140" s="23">
        <v>61070</v>
      </c>
      <c r="C140" s="1" t="s">
        <v>17</v>
      </c>
      <c r="E140" s="286">
        <v>40000</v>
      </c>
      <c r="F140" s="230"/>
      <c r="H140" s="280"/>
    </row>
    <row r="141" spans="1:8" s="1" customFormat="1" ht="15.75" x14ac:dyDescent="0.25">
      <c r="A141" s="23">
        <v>61080</v>
      </c>
      <c r="C141" s="1" t="s">
        <v>19</v>
      </c>
      <c r="E141" s="286">
        <v>45000</v>
      </c>
      <c r="F141" s="230"/>
      <c r="H141" s="280"/>
    </row>
    <row r="142" spans="1:8" s="1" customFormat="1" ht="15.75" x14ac:dyDescent="0.25">
      <c r="A142" s="23">
        <v>61090</v>
      </c>
      <c r="C142" s="1" t="s">
        <v>22</v>
      </c>
      <c r="E142" s="286">
        <v>50000</v>
      </c>
      <c r="F142" s="230"/>
      <c r="H142" s="280"/>
    </row>
    <row r="143" spans="1:8" s="1" customFormat="1" ht="15.75" x14ac:dyDescent="0.25">
      <c r="A143" s="23">
        <v>65440</v>
      </c>
      <c r="C143" s="1" t="s">
        <v>34</v>
      </c>
      <c r="E143" s="286">
        <v>5000</v>
      </c>
      <c r="F143" s="230"/>
      <c r="H143" s="280"/>
    </row>
    <row r="144" spans="1:8" s="1" customFormat="1" ht="15.75" x14ac:dyDescent="0.25">
      <c r="A144" s="23">
        <v>65814</v>
      </c>
      <c r="C144" s="1" t="s">
        <v>135</v>
      </c>
      <c r="E144" s="286">
        <v>2500</v>
      </c>
      <c r="F144" s="230"/>
      <c r="H144" s="280"/>
    </row>
    <row r="145" spans="1:8" s="1" customFormat="1" ht="15.75" x14ac:dyDescent="0.25">
      <c r="A145" s="23">
        <v>65590</v>
      </c>
      <c r="C145" s="1" t="s">
        <v>136</v>
      </c>
      <c r="E145" s="286">
        <v>37000</v>
      </c>
      <c r="F145" s="230"/>
      <c r="H145" s="280"/>
    </row>
    <row r="146" spans="1:8" s="1" customFormat="1" ht="15.75" x14ac:dyDescent="0.25">
      <c r="A146" s="272" t="s">
        <v>137</v>
      </c>
      <c r="B146" s="268"/>
      <c r="C146" s="268"/>
      <c r="D146" s="268"/>
      <c r="E146" s="269">
        <f>SUM(E140:E145)</f>
        <v>179500</v>
      </c>
      <c r="F146" s="273">
        <f>SUM(E146)</f>
        <v>179500</v>
      </c>
      <c r="H146" s="280"/>
    </row>
    <row r="147" spans="1:8" s="1" customFormat="1" ht="15.75" x14ac:dyDescent="0.25">
      <c r="A147" s="63" t="s">
        <v>138</v>
      </c>
      <c r="B147" s="64"/>
      <c r="C147" s="64"/>
      <c r="D147" s="64"/>
      <c r="E147" s="153"/>
      <c r="F147" s="153"/>
      <c r="H147" s="280"/>
    </row>
    <row r="148" spans="1:8" s="1" customFormat="1" ht="15.75" x14ac:dyDescent="0.25">
      <c r="A148" s="66" t="s">
        <v>139</v>
      </c>
      <c r="H148" s="280"/>
    </row>
    <row r="149" spans="1:8" s="1" customFormat="1" ht="15.75" x14ac:dyDescent="0.25">
      <c r="A149" s="23">
        <v>65610</v>
      </c>
      <c r="C149" s="1" t="s">
        <v>36</v>
      </c>
      <c r="E149" s="287">
        <v>125000</v>
      </c>
      <c r="F149" s="230"/>
      <c r="H149" s="280"/>
    </row>
    <row r="150" spans="1:8" s="1" customFormat="1" ht="15.75" x14ac:dyDescent="0.25">
      <c r="A150" s="23">
        <v>65614</v>
      </c>
      <c r="C150" s="1" t="s">
        <v>140</v>
      </c>
      <c r="E150" s="287">
        <v>7500</v>
      </c>
      <c r="F150" s="230"/>
      <c r="H150" s="280"/>
    </row>
    <row r="151" spans="1:8" s="1" customFormat="1" ht="15.75" x14ac:dyDescent="0.25">
      <c r="A151" s="274" t="s">
        <v>139</v>
      </c>
      <c r="B151" s="268"/>
      <c r="C151" s="268"/>
      <c r="D151" s="268"/>
      <c r="E151" s="269">
        <f>SUM(E148:E150)</f>
        <v>132500</v>
      </c>
      <c r="F151" s="269">
        <f>SUM(E151)</f>
        <v>132500</v>
      </c>
      <c r="H151" s="280"/>
    </row>
    <row r="152" spans="1:8" s="1" customFormat="1" ht="15.75" x14ac:dyDescent="0.25">
      <c r="A152" s="66" t="s">
        <v>28</v>
      </c>
      <c r="H152" s="280"/>
    </row>
    <row r="153" spans="1:8" s="1" customFormat="1" ht="15.75" x14ac:dyDescent="0.25">
      <c r="A153" s="23">
        <v>65622</v>
      </c>
      <c r="C153" s="1" t="s">
        <v>322</v>
      </c>
      <c r="E153" s="287">
        <v>225000</v>
      </c>
      <c r="F153" s="230"/>
      <c r="H153" s="280"/>
    </row>
    <row r="154" spans="1:8" s="1" customFormat="1" ht="15.75" x14ac:dyDescent="0.25">
      <c r="A154" s="23">
        <v>65623</v>
      </c>
      <c r="C154" s="1" t="s">
        <v>142</v>
      </c>
      <c r="E154" s="287">
        <v>30000</v>
      </c>
      <c r="F154" s="230"/>
      <c r="H154" s="280"/>
    </row>
    <row r="155" spans="1:8" s="1" customFormat="1" ht="15.75" x14ac:dyDescent="0.25">
      <c r="A155" s="23">
        <v>65624</v>
      </c>
      <c r="C155" s="1" t="s">
        <v>143</v>
      </c>
      <c r="E155" s="287">
        <v>40000</v>
      </c>
      <c r="F155" s="230"/>
      <c r="H155" s="280"/>
    </row>
    <row r="156" spans="1:8" s="1" customFormat="1" ht="15.75" x14ac:dyDescent="0.25">
      <c r="A156" s="23">
        <v>65629</v>
      </c>
      <c r="C156" s="1" t="s">
        <v>145</v>
      </c>
      <c r="E156" s="287">
        <v>7500</v>
      </c>
      <c r="F156" s="230"/>
      <c r="H156" s="280"/>
    </row>
    <row r="157" spans="1:8" s="1" customFormat="1" ht="15.75" x14ac:dyDescent="0.25">
      <c r="A157" s="275" t="s">
        <v>146</v>
      </c>
      <c r="B157" s="268"/>
      <c r="C157" s="268"/>
      <c r="D157" s="268"/>
      <c r="E157" s="269">
        <f>SUM(E152:E156)</f>
        <v>302500</v>
      </c>
      <c r="F157" s="269">
        <f>SUM(E157)</f>
        <v>302500</v>
      </c>
      <c r="H157" s="280"/>
    </row>
    <row r="158" spans="1:8" s="1" customFormat="1" ht="15.75" x14ac:dyDescent="0.25">
      <c r="A158" s="66" t="s">
        <v>147</v>
      </c>
      <c r="H158" s="280"/>
    </row>
    <row r="159" spans="1:8" s="1" customFormat="1" ht="15.75" x14ac:dyDescent="0.25">
      <c r="A159" s="23">
        <v>65631</v>
      </c>
      <c r="C159" s="1" t="s">
        <v>148</v>
      </c>
      <c r="E159" s="287">
        <v>5000</v>
      </c>
      <c r="F159" s="230"/>
      <c r="H159" s="280"/>
    </row>
    <row r="160" spans="1:8" s="1" customFormat="1" ht="15.75" x14ac:dyDescent="0.25">
      <c r="A160" s="23">
        <v>65632</v>
      </c>
      <c r="C160" s="1" t="s">
        <v>149</v>
      </c>
      <c r="E160" s="287">
        <v>3000</v>
      </c>
      <c r="F160" s="230"/>
      <c r="H160" s="280"/>
    </row>
    <row r="161" spans="1:8" s="1" customFormat="1" ht="15.75" x14ac:dyDescent="0.25">
      <c r="A161" s="276" t="s">
        <v>147</v>
      </c>
      <c r="B161" s="268"/>
      <c r="C161" s="268"/>
      <c r="D161" s="268"/>
      <c r="E161" s="269">
        <f>SUM(E158:E160)</f>
        <v>8000</v>
      </c>
      <c r="F161" s="269">
        <f>SUM(E161)</f>
        <v>8000</v>
      </c>
      <c r="H161" s="280"/>
    </row>
    <row r="162" spans="1:8" s="1" customFormat="1" ht="15.75" x14ac:dyDescent="0.25">
      <c r="A162" s="23">
        <v>65650</v>
      </c>
      <c r="C162" s="282" t="s">
        <v>150</v>
      </c>
      <c r="D162" s="282"/>
      <c r="E162" s="286">
        <v>28200</v>
      </c>
      <c r="F162" s="230"/>
      <c r="H162" s="280"/>
    </row>
    <row r="163" spans="1:8" s="1" customFormat="1" ht="15.75" x14ac:dyDescent="0.25">
      <c r="A163" s="23">
        <v>65640</v>
      </c>
      <c r="C163" s="1" t="s">
        <v>151</v>
      </c>
      <c r="E163" s="287">
        <v>1000</v>
      </c>
      <c r="F163" s="230"/>
      <c r="H163" s="280"/>
    </row>
    <row r="164" spans="1:8" s="1" customFormat="1" ht="15.75" x14ac:dyDescent="0.25">
      <c r="A164" s="23">
        <v>65660</v>
      </c>
      <c r="C164" s="1" t="s">
        <v>323</v>
      </c>
      <c r="E164" s="286">
        <v>60000</v>
      </c>
      <c r="F164" s="230"/>
      <c r="H164" s="280"/>
    </row>
    <row r="165" spans="1:8" s="1" customFormat="1" ht="15.75" x14ac:dyDescent="0.25">
      <c r="A165" s="268"/>
      <c r="B165" s="268"/>
      <c r="C165" s="268"/>
      <c r="D165" s="268"/>
      <c r="E165" s="269">
        <f>SUM(E162:E164)</f>
        <v>89200</v>
      </c>
      <c r="F165" s="269">
        <f>SUM(E165)</f>
        <v>89200</v>
      </c>
      <c r="H165" s="280"/>
    </row>
    <row r="166" spans="1:8" s="1" customFormat="1" ht="15.75" x14ac:dyDescent="0.25">
      <c r="A166" s="23"/>
      <c r="H166" s="280"/>
    </row>
    <row r="167" spans="1:8" s="1" customFormat="1" ht="15.75" x14ac:dyDescent="0.25">
      <c r="A167" s="127" t="s">
        <v>153</v>
      </c>
      <c r="B167" s="109"/>
      <c r="C167" s="109"/>
      <c r="D167" s="109"/>
      <c r="E167" s="243"/>
      <c r="F167" s="246">
        <f>SUM(F165,F161,F157,F151)</f>
        <v>532200</v>
      </c>
      <c r="H167" s="280"/>
    </row>
    <row r="168" spans="1:8" s="1" customFormat="1" ht="15.75" x14ac:dyDescent="0.25">
      <c r="A168" s="63" t="s">
        <v>154</v>
      </c>
      <c r="B168" s="64"/>
      <c r="C168" s="64"/>
      <c r="D168" s="64"/>
      <c r="E168" s="244"/>
      <c r="F168" s="245"/>
      <c r="H168" s="280"/>
    </row>
    <row r="169" spans="1:8" s="1" customFormat="1" ht="15.75" x14ac:dyDescent="0.25">
      <c r="A169" s="23">
        <v>65720</v>
      </c>
      <c r="C169" s="1" t="s">
        <v>155</v>
      </c>
      <c r="E169" s="286">
        <v>10000</v>
      </c>
      <c r="F169" s="230"/>
      <c r="H169" s="280"/>
    </row>
    <row r="170" spans="1:8" s="1" customFormat="1" ht="15.75" x14ac:dyDescent="0.25">
      <c r="A170" s="23">
        <v>65710</v>
      </c>
      <c r="C170" s="1" t="s">
        <v>39</v>
      </c>
      <c r="E170" s="286">
        <v>15000</v>
      </c>
      <c r="F170" s="230"/>
      <c r="H170" s="280"/>
    </row>
    <row r="171" spans="1:8" s="1" customFormat="1" ht="15.75" x14ac:dyDescent="0.25">
      <c r="A171" s="23">
        <v>65730</v>
      </c>
      <c r="C171" s="1" t="s">
        <v>324</v>
      </c>
      <c r="E171" s="286">
        <v>10000</v>
      </c>
      <c r="F171" s="230"/>
      <c r="H171" s="280"/>
    </row>
    <row r="172" spans="1:8" s="1" customFormat="1" ht="15.75" x14ac:dyDescent="0.25">
      <c r="A172" s="23">
        <v>65729</v>
      </c>
      <c r="C172" s="1" t="s">
        <v>318</v>
      </c>
      <c r="E172" s="286">
        <v>0</v>
      </c>
      <c r="F172" s="230"/>
      <c r="H172" s="280"/>
    </row>
    <row r="173" spans="1:8" s="1" customFormat="1" ht="15.75" x14ac:dyDescent="0.25">
      <c r="A173" s="275" t="s">
        <v>156</v>
      </c>
      <c r="B173" s="268"/>
      <c r="C173" s="268"/>
      <c r="D173" s="268"/>
      <c r="E173" s="269">
        <f>SUM(E169:E172)</f>
        <v>35000</v>
      </c>
      <c r="F173" s="273">
        <f>SUM(E173)</f>
        <v>35000</v>
      </c>
      <c r="H173" s="280"/>
    </row>
    <row r="174" spans="1:8" s="1" customFormat="1" ht="15.75" x14ac:dyDescent="0.25">
      <c r="A174" s="63" t="s">
        <v>157</v>
      </c>
      <c r="B174" s="64"/>
      <c r="C174" s="64"/>
      <c r="D174" s="64"/>
      <c r="E174" s="153"/>
      <c r="F174" s="153"/>
      <c r="H174" s="280"/>
    </row>
    <row r="175" spans="1:8" s="1" customFormat="1" ht="15.75" x14ac:dyDescent="0.25">
      <c r="A175" s="66" t="s">
        <v>158</v>
      </c>
      <c r="H175" s="280"/>
    </row>
    <row r="176" spans="1:8" s="1" customFormat="1" ht="15.75" x14ac:dyDescent="0.25">
      <c r="A176" s="23">
        <v>65781</v>
      </c>
      <c r="C176" s="1" t="s">
        <v>158</v>
      </c>
      <c r="E176" s="286">
        <v>45000</v>
      </c>
      <c r="F176" s="230"/>
      <c r="H176" s="280"/>
    </row>
    <row r="177" spans="1:8" s="1" customFormat="1" ht="15.75" x14ac:dyDescent="0.25">
      <c r="A177" s="23">
        <v>65783</v>
      </c>
      <c r="C177" s="1" t="s">
        <v>159</v>
      </c>
      <c r="E177" s="286">
        <v>5000</v>
      </c>
      <c r="F177" s="230"/>
      <c r="H177" s="280"/>
    </row>
    <row r="178" spans="1:8" s="1" customFormat="1" ht="15.75" x14ac:dyDescent="0.25">
      <c r="A178" s="23">
        <v>65785</v>
      </c>
      <c r="C178" s="1" t="s">
        <v>160</v>
      </c>
      <c r="E178" s="286">
        <v>7500</v>
      </c>
      <c r="F178" s="230"/>
      <c r="H178" s="280"/>
    </row>
    <row r="179" spans="1:8" s="1" customFormat="1" ht="15.75" x14ac:dyDescent="0.25">
      <c r="A179" s="274" t="s">
        <v>158</v>
      </c>
      <c r="B179" s="268"/>
      <c r="C179" s="268"/>
      <c r="D179" s="268"/>
      <c r="E179" s="269">
        <f>SUM(E175:E178)</f>
        <v>57500</v>
      </c>
      <c r="F179" s="269">
        <f>SUM(E179)</f>
        <v>57500</v>
      </c>
      <c r="H179" s="280"/>
    </row>
    <row r="180" spans="1:8" s="1" customFormat="1" ht="15.75" x14ac:dyDescent="0.25">
      <c r="A180" s="66" t="s">
        <v>161</v>
      </c>
      <c r="E180" s="257"/>
      <c r="F180" s="230"/>
      <c r="H180" s="280"/>
    </row>
    <row r="181" spans="1:8" s="1" customFormat="1" ht="15.75" x14ac:dyDescent="0.25">
      <c r="A181" s="23">
        <v>65788</v>
      </c>
      <c r="C181" s="1" t="s">
        <v>325</v>
      </c>
      <c r="E181" s="286">
        <v>10000</v>
      </c>
      <c r="F181" s="230"/>
      <c r="H181" s="280"/>
    </row>
    <row r="182" spans="1:8" s="1" customFormat="1" ht="15.75" x14ac:dyDescent="0.25">
      <c r="A182" s="23">
        <v>65789</v>
      </c>
      <c r="C182" s="1" t="s">
        <v>41</v>
      </c>
      <c r="E182" s="286">
        <v>1000</v>
      </c>
      <c r="F182" s="230"/>
      <c r="H182" s="280"/>
    </row>
    <row r="183" spans="1:8" s="1" customFormat="1" ht="15.75" x14ac:dyDescent="0.25">
      <c r="A183" s="23">
        <v>65790</v>
      </c>
      <c r="C183" s="1" t="s">
        <v>164</v>
      </c>
      <c r="E183" s="286">
        <v>8000</v>
      </c>
      <c r="F183" s="230"/>
      <c r="H183" s="280"/>
    </row>
    <row r="184" spans="1:8" s="1" customFormat="1" ht="15.75" x14ac:dyDescent="0.25">
      <c r="A184" s="274" t="s">
        <v>165</v>
      </c>
      <c r="B184" s="270"/>
      <c r="C184" s="270"/>
      <c r="D184" s="270"/>
      <c r="E184" s="271">
        <f>SUM(E180:E183)</f>
        <v>19000</v>
      </c>
      <c r="F184" s="277">
        <f>SUM(E184)</f>
        <v>19000</v>
      </c>
      <c r="H184" s="280"/>
    </row>
    <row r="185" spans="1:8" s="1" customFormat="1" ht="15.75" x14ac:dyDescent="0.25">
      <c r="A185" s="56"/>
      <c r="B185" s="73"/>
      <c r="C185" s="73"/>
      <c r="D185" s="303"/>
      <c r="E185" s="266"/>
      <c r="H185" s="280"/>
    </row>
    <row r="186" spans="1:8" s="1" customFormat="1" ht="15.75" x14ac:dyDescent="0.25">
      <c r="A186" s="132" t="s">
        <v>166</v>
      </c>
      <c r="B186" s="133"/>
      <c r="C186" s="133"/>
      <c r="D186" s="302"/>
      <c r="E186" s="299"/>
      <c r="F186" s="248">
        <f>SUM(F184,F179)</f>
        <v>76500</v>
      </c>
      <c r="H186" s="280"/>
    </row>
    <row r="187" spans="1:8" s="1" customFormat="1" ht="15.75" x14ac:dyDescent="0.25">
      <c r="A187" s="66"/>
      <c r="B187" s="73"/>
      <c r="C187" s="73"/>
      <c r="D187" s="73"/>
      <c r="H187" s="280"/>
    </row>
    <row r="188" spans="1:8" s="1" customFormat="1" ht="15.75" x14ac:dyDescent="0.25">
      <c r="A188" s="63" t="s">
        <v>167</v>
      </c>
      <c r="B188" s="64"/>
      <c r="C188" s="64"/>
      <c r="D188" s="64"/>
      <c r="E188" s="153"/>
      <c r="F188" s="153"/>
      <c r="H188" s="280"/>
    </row>
    <row r="189" spans="1:8" s="1" customFormat="1" ht="15.75" x14ac:dyDescent="0.25">
      <c r="A189" s="66" t="s">
        <v>168</v>
      </c>
      <c r="H189" s="280"/>
    </row>
    <row r="190" spans="1:8" s="1" customFormat="1" ht="15.75" x14ac:dyDescent="0.25">
      <c r="A190" s="23">
        <v>65811</v>
      </c>
      <c r="C190" s="1" t="s">
        <v>169</v>
      </c>
      <c r="E190" s="286">
        <v>66330</v>
      </c>
      <c r="F190" s="230"/>
      <c r="H190" s="280"/>
    </row>
    <row r="191" spans="1:8" s="1" customFormat="1" ht="15.75" x14ac:dyDescent="0.25">
      <c r="A191" s="23">
        <v>65812</v>
      </c>
      <c r="C191" s="1" t="s">
        <v>170</v>
      </c>
      <c r="E191" s="286">
        <v>5000</v>
      </c>
      <c r="F191" s="230"/>
      <c r="H191" s="280"/>
    </row>
    <row r="192" spans="1:8" s="1" customFormat="1" ht="15.75" x14ac:dyDescent="0.25">
      <c r="A192" s="23">
        <v>65813</v>
      </c>
      <c r="C192" s="1" t="s">
        <v>171</v>
      </c>
      <c r="E192" s="286">
        <v>1000</v>
      </c>
      <c r="F192" s="230"/>
      <c r="H192" s="280"/>
    </row>
    <row r="193" spans="1:8" s="1" customFormat="1" ht="15.75" x14ac:dyDescent="0.25">
      <c r="A193" s="278" t="s">
        <v>173</v>
      </c>
      <c r="B193" s="268"/>
      <c r="C193" s="268"/>
      <c r="D193" s="268"/>
      <c r="E193" s="269">
        <f>SUM(E189:E192)</f>
        <v>72330</v>
      </c>
      <c r="F193" s="269">
        <f>SUM(E193)</f>
        <v>72330</v>
      </c>
      <c r="H193" s="280"/>
    </row>
    <row r="194" spans="1:8" s="1" customFormat="1" ht="15.75" x14ac:dyDescent="0.25">
      <c r="A194" s="23"/>
      <c r="H194" s="280"/>
    </row>
    <row r="195" spans="1:8" s="1" customFormat="1" ht="15.75" x14ac:dyDescent="0.25">
      <c r="A195" s="23">
        <v>65820</v>
      </c>
      <c r="C195" s="1" t="s">
        <v>174</v>
      </c>
      <c r="E195" s="286">
        <v>60000</v>
      </c>
      <c r="F195" s="230"/>
      <c r="H195" s="280"/>
    </row>
    <row r="196" spans="1:8" s="1" customFormat="1" ht="15.75" x14ac:dyDescent="0.25">
      <c r="A196" s="278" t="s">
        <v>175</v>
      </c>
      <c r="B196" s="268"/>
      <c r="C196" s="268"/>
      <c r="D196" s="268"/>
      <c r="E196" s="269">
        <f>SUM(E194:E195)</f>
        <v>60000</v>
      </c>
      <c r="F196" s="273">
        <f>SUM(E196)</f>
        <v>60000</v>
      </c>
      <c r="H196" s="280"/>
    </row>
    <row r="197" spans="1:8" s="1" customFormat="1" ht="15.75" x14ac:dyDescent="0.25">
      <c r="D197" s="266"/>
      <c r="E197" s="266"/>
      <c r="F197" s="266"/>
      <c r="H197" s="280"/>
    </row>
    <row r="198" spans="1:8" s="1" customFormat="1" ht="15.75" x14ac:dyDescent="0.25">
      <c r="A198" s="137" t="s">
        <v>176</v>
      </c>
      <c r="B198" s="109"/>
      <c r="C198" s="109"/>
      <c r="D198" s="299"/>
      <c r="E198" s="299"/>
      <c r="F198" s="301">
        <f>SUM(F196,F193)</f>
        <v>132330</v>
      </c>
      <c r="H198" s="280"/>
    </row>
    <row r="199" spans="1:8" s="1" customFormat="1" ht="15.75" x14ac:dyDescent="0.25">
      <c r="H199" s="280"/>
    </row>
    <row r="200" spans="1:8" s="1" customFormat="1" ht="15.75" x14ac:dyDescent="0.25">
      <c r="A200" s="63" t="s">
        <v>177</v>
      </c>
      <c r="B200" s="63"/>
      <c r="C200" s="63"/>
      <c r="D200" s="63"/>
      <c r="E200" s="153"/>
      <c r="F200" s="153"/>
      <c r="H200" s="280"/>
    </row>
    <row r="201" spans="1:8" s="1" customFormat="1" ht="15.75" x14ac:dyDescent="0.25">
      <c r="A201" s="23">
        <v>65853</v>
      </c>
      <c r="C201" s="1" t="s">
        <v>178</v>
      </c>
      <c r="E201" s="286">
        <v>6500</v>
      </c>
      <c r="F201" s="230"/>
      <c r="H201" s="280"/>
    </row>
    <row r="202" spans="1:8" s="1" customFormat="1" ht="15.75" x14ac:dyDescent="0.25">
      <c r="A202" s="23">
        <v>65855</v>
      </c>
      <c r="C202" s="1" t="s">
        <v>179</v>
      </c>
      <c r="E202" s="286">
        <v>12000</v>
      </c>
      <c r="F202" s="230"/>
      <c r="H202" s="280"/>
    </row>
    <row r="203" spans="1:8" s="1" customFormat="1" ht="15.75" x14ac:dyDescent="0.25">
      <c r="A203" s="137" t="s">
        <v>180</v>
      </c>
      <c r="B203" s="109"/>
      <c r="C203" s="109"/>
      <c r="D203" s="109"/>
      <c r="E203" s="243">
        <f>SUM(E201:E202)</f>
        <v>18500</v>
      </c>
      <c r="F203" s="246">
        <f>SUM(E203)</f>
        <v>18500</v>
      </c>
      <c r="H203" s="280"/>
    </row>
    <row r="204" spans="1:8" s="1" customFormat="1" ht="15.75" x14ac:dyDescent="0.25">
      <c r="A204" s="63" t="s">
        <v>181</v>
      </c>
      <c r="B204" s="64"/>
      <c r="C204" s="64"/>
      <c r="D204" s="64"/>
      <c r="E204" s="153"/>
      <c r="F204" s="153"/>
      <c r="H204" s="280"/>
    </row>
    <row r="205" spans="1:8" s="1" customFormat="1" ht="15.75" x14ac:dyDescent="0.25">
      <c r="A205" s="23">
        <v>65871</v>
      </c>
      <c r="C205" s="1" t="s">
        <v>182</v>
      </c>
      <c r="E205" s="314">
        <v>70000</v>
      </c>
      <c r="F205" s="230"/>
      <c r="H205" s="280"/>
    </row>
    <row r="206" spans="1:8" s="1" customFormat="1" ht="15.75" x14ac:dyDescent="0.25">
      <c r="A206" s="23">
        <v>65873</v>
      </c>
      <c r="C206" s="1" t="s">
        <v>44</v>
      </c>
      <c r="E206" s="286">
        <v>12000</v>
      </c>
      <c r="F206" s="230"/>
      <c r="H206" s="280"/>
    </row>
    <row r="207" spans="1:8" s="1" customFormat="1" ht="15.75" x14ac:dyDescent="0.25">
      <c r="A207" s="23">
        <v>65875</v>
      </c>
      <c r="C207" s="1" t="s">
        <v>183</v>
      </c>
      <c r="E207" s="286">
        <v>5000</v>
      </c>
      <c r="F207" s="230"/>
      <c r="H207" s="280"/>
    </row>
    <row r="208" spans="1:8" s="1" customFormat="1" ht="15.75" x14ac:dyDescent="0.25">
      <c r="A208" s="137" t="s">
        <v>184</v>
      </c>
      <c r="B208" s="109"/>
      <c r="C208" s="109"/>
      <c r="D208" s="109"/>
      <c r="E208" s="243">
        <f>SUM(E205:E207)</f>
        <v>87000</v>
      </c>
      <c r="F208" s="246">
        <f>SUM(E208)</f>
        <v>87000</v>
      </c>
      <c r="H208" s="280"/>
    </row>
    <row r="209" spans="1:10" s="1" customFormat="1" ht="15.75" x14ac:dyDescent="0.25">
      <c r="A209" s="63" t="s">
        <v>185</v>
      </c>
      <c r="B209" s="64"/>
      <c r="C209" s="64"/>
      <c r="D209" s="64"/>
      <c r="E209" s="153"/>
      <c r="F209" s="153"/>
      <c r="H209" s="280"/>
    </row>
    <row r="210" spans="1:10" s="1" customFormat="1" ht="15.75" x14ac:dyDescent="0.25">
      <c r="A210" s="139">
        <v>65896</v>
      </c>
      <c r="B210" s="1" t="s">
        <v>186</v>
      </c>
      <c r="E210" s="286">
        <v>13000</v>
      </c>
      <c r="H210" s="280"/>
    </row>
    <row r="211" spans="1:10" s="1" customFormat="1" ht="15.75" x14ac:dyDescent="0.25">
      <c r="A211" s="23">
        <v>65891</v>
      </c>
      <c r="B211" s="1" t="s">
        <v>187</v>
      </c>
      <c r="E211" s="286">
        <v>22000</v>
      </c>
      <c r="H211" s="280"/>
    </row>
    <row r="212" spans="1:10" s="1" customFormat="1" ht="15.75" x14ac:dyDescent="0.25">
      <c r="A212" s="23">
        <v>65893</v>
      </c>
      <c r="B212" s="1" t="s">
        <v>188</v>
      </c>
      <c r="E212" s="286">
        <v>30000</v>
      </c>
      <c r="H212" s="280"/>
    </row>
    <row r="213" spans="1:10" s="1" customFormat="1" ht="15.75" x14ac:dyDescent="0.25">
      <c r="A213" s="23">
        <v>65895</v>
      </c>
      <c r="B213" s="1" t="s">
        <v>189</v>
      </c>
      <c r="E213" s="286">
        <v>10000</v>
      </c>
      <c r="H213" s="280"/>
    </row>
    <row r="214" spans="1:10" s="1" customFormat="1" ht="15.75" x14ac:dyDescent="0.25">
      <c r="A214" s="23">
        <v>65897</v>
      </c>
      <c r="B214" s="73" t="s">
        <v>190</v>
      </c>
      <c r="E214" s="286">
        <f>SUM(D215:D227)</f>
        <v>114800</v>
      </c>
      <c r="H214" s="280"/>
      <c r="J214" s="289"/>
    </row>
    <row r="215" spans="1:10" s="1" customFormat="1" ht="15.75" x14ac:dyDescent="0.25">
      <c r="A215" s="23"/>
      <c r="B215" s="73"/>
      <c r="C215" s="70" t="s">
        <v>330</v>
      </c>
      <c r="D215" s="81">
        <v>9000</v>
      </c>
      <c r="H215" s="280"/>
      <c r="J215" s="289"/>
    </row>
    <row r="216" spans="1:10" s="1" customFormat="1" ht="15.75" x14ac:dyDescent="0.25">
      <c r="A216" s="23"/>
      <c r="B216" s="73"/>
      <c r="C216" s="70" t="s">
        <v>331</v>
      </c>
      <c r="D216" s="81">
        <v>8200</v>
      </c>
      <c r="H216" s="280"/>
      <c r="J216" s="289"/>
    </row>
    <row r="217" spans="1:10" s="1" customFormat="1" ht="15.75" x14ac:dyDescent="0.25">
      <c r="A217" s="23"/>
      <c r="B217" s="73"/>
      <c r="C217" s="70" t="s">
        <v>332</v>
      </c>
      <c r="D217" s="81">
        <v>14000</v>
      </c>
      <c r="H217" s="280" t="s">
        <v>49</v>
      </c>
      <c r="J217" s="289"/>
    </row>
    <row r="218" spans="1:10" s="1" customFormat="1" ht="15.75" x14ac:dyDescent="0.25">
      <c r="A218" s="23"/>
      <c r="B218" s="73"/>
      <c r="C218" s="70" t="s">
        <v>333</v>
      </c>
      <c r="D218" s="81">
        <v>11000</v>
      </c>
      <c r="H218" s="280"/>
      <c r="J218" s="289"/>
    </row>
    <row r="219" spans="1:10" s="1" customFormat="1" ht="15.75" x14ac:dyDescent="0.25">
      <c r="A219" s="23"/>
      <c r="B219" s="73"/>
      <c r="C219" s="70" t="s">
        <v>334</v>
      </c>
      <c r="D219" s="81">
        <v>2000</v>
      </c>
      <c r="H219" s="280" t="s">
        <v>49</v>
      </c>
      <c r="J219" s="289"/>
    </row>
    <row r="220" spans="1:10" s="1" customFormat="1" ht="15.75" x14ac:dyDescent="0.25">
      <c r="A220" s="23"/>
      <c r="B220" s="73"/>
      <c r="C220" s="70" t="s">
        <v>335</v>
      </c>
      <c r="D220" s="81">
        <v>10000</v>
      </c>
      <c r="H220" s="280"/>
      <c r="J220" s="289"/>
    </row>
    <row r="221" spans="1:10" s="1" customFormat="1" ht="15.75" x14ac:dyDescent="0.25">
      <c r="A221" s="23"/>
      <c r="B221" s="73"/>
      <c r="C221" s="70" t="s">
        <v>336</v>
      </c>
      <c r="D221" s="81">
        <v>6000</v>
      </c>
      <c r="H221" s="280"/>
      <c r="J221" s="289"/>
    </row>
    <row r="222" spans="1:10" s="1" customFormat="1" ht="15.75" x14ac:dyDescent="0.25">
      <c r="A222" s="23"/>
      <c r="B222" s="73"/>
      <c r="C222" s="70" t="s">
        <v>338</v>
      </c>
      <c r="D222" s="81">
        <v>5000</v>
      </c>
      <c r="H222" s="280"/>
      <c r="J222" s="289"/>
    </row>
    <row r="223" spans="1:10" s="1" customFormat="1" ht="15.75" x14ac:dyDescent="0.25">
      <c r="A223" s="23"/>
      <c r="B223" s="73"/>
      <c r="C223" s="70" t="s">
        <v>337</v>
      </c>
      <c r="D223" s="81">
        <v>35000</v>
      </c>
      <c r="H223" s="280"/>
      <c r="J223" s="289"/>
    </row>
    <row r="224" spans="1:10" s="1" customFormat="1" ht="15.75" x14ac:dyDescent="0.25">
      <c r="A224" s="23"/>
      <c r="B224" s="73"/>
      <c r="C224" s="70" t="s">
        <v>339</v>
      </c>
      <c r="D224" s="81">
        <v>2900</v>
      </c>
      <c r="H224" s="280"/>
      <c r="J224" s="289"/>
    </row>
    <row r="225" spans="1:10" s="1" customFormat="1" ht="15.75" x14ac:dyDescent="0.25">
      <c r="A225" s="23"/>
      <c r="B225" s="73"/>
      <c r="C225" s="70" t="s">
        <v>340</v>
      </c>
      <c r="D225" s="81">
        <v>2600</v>
      </c>
      <c r="H225" s="280"/>
      <c r="J225" s="289"/>
    </row>
    <row r="226" spans="1:10" s="1" customFormat="1" ht="15.75" x14ac:dyDescent="0.25">
      <c r="A226" s="23"/>
      <c r="B226" s="73"/>
      <c r="C226" s="70" t="s">
        <v>341</v>
      </c>
      <c r="D226" s="81">
        <v>7800</v>
      </c>
      <c r="H226" s="280"/>
      <c r="J226" s="289"/>
    </row>
    <row r="227" spans="1:10" s="1" customFormat="1" ht="15.75" x14ac:dyDescent="0.25">
      <c r="A227" s="23"/>
      <c r="B227" s="73"/>
      <c r="C227" s="70" t="s">
        <v>342</v>
      </c>
      <c r="D227" s="81">
        <v>1300</v>
      </c>
      <c r="H227" s="280"/>
      <c r="J227" s="289"/>
    </row>
    <row r="228" spans="1:10" s="1" customFormat="1" ht="15.75" x14ac:dyDescent="0.25">
      <c r="A228" s="23">
        <v>65899</v>
      </c>
      <c r="B228" s="3" t="s">
        <v>192</v>
      </c>
      <c r="C228" s="3"/>
      <c r="D228" s="3"/>
      <c r="E228" s="286">
        <v>50000</v>
      </c>
      <c r="F228" s="230"/>
      <c r="H228" s="280"/>
    </row>
    <row r="229" spans="1:10" s="1" customFormat="1" ht="15.75" x14ac:dyDescent="0.25">
      <c r="A229" s="140" t="s">
        <v>185</v>
      </c>
      <c r="B229" s="109"/>
      <c r="C229" s="109"/>
      <c r="D229" s="109"/>
      <c r="E229" s="243">
        <f>SUM(E210:E228)</f>
        <v>239800</v>
      </c>
      <c r="F229" s="246">
        <f>SUM(E229)</f>
        <v>239800</v>
      </c>
      <c r="H229" s="280"/>
    </row>
    <row r="230" spans="1:10" s="1" customFormat="1" ht="15.75" x14ac:dyDescent="0.25">
      <c r="A230" s="66"/>
      <c r="H230" s="280"/>
    </row>
    <row r="231" spans="1:10" s="1" customFormat="1" ht="15.75" x14ac:dyDescent="0.25">
      <c r="A231" s="63" t="s">
        <v>193</v>
      </c>
      <c r="B231" s="64"/>
      <c r="C231" s="64"/>
      <c r="D231" s="64"/>
      <c r="E231" s="153"/>
      <c r="F231" s="153"/>
      <c r="H231" s="280"/>
    </row>
    <row r="232" spans="1:10" s="1" customFormat="1" ht="15.75" x14ac:dyDescent="0.25">
      <c r="A232" s="66" t="s">
        <v>194</v>
      </c>
      <c r="H232" s="280"/>
    </row>
    <row r="233" spans="1:10" s="1" customFormat="1" ht="15.75" x14ac:dyDescent="0.25">
      <c r="A233" s="23">
        <v>65911</v>
      </c>
      <c r="C233" s="1" t="s">
        <v>195</v>
      </c>
      <c r="E233" s="286">
        <v>115000</v>
      </c>
      <c r="F233" s="230"/>
      <c r="H233" s="280"/>
    </row>
    <row r="234" spans="1:10" s="1" customFormat="1" ht="15.75" x14ac:dyDescent="0.25">
      <c r="A234" s="23">
        <v>65912</v>
      </c>
      <c r="C234" s="1" t="s">
        <v>28</v>
      </c>
      <c r="E234" s="286">
        <v>20000</v>
      </c>
      <c r="F234" s="230"/>
      <c r="H234" s="280"/>
    </row>
    <row r="235" spans="1:10" s="1" customFormat="1" ht="15.75" x14ac:dyDescent="0.25">
      <c r="A235" s="23">
        <v>65913</v>
      </c>
      <c r="C235" s="1" t="s">
        <v>37</v>
      </c>
      <c r="E235" s="286">
        <v>20000</v>
      </c>
      <c r="F235" s="230"/>
      <c r="H235" s="280"/>
    </row>
    <row r="236" spans="1:10" s="1" customFormat="1" ht="15.75" x14ac:dyDescent="0.25">
      <c r="A236" s="272" t="s">
        <v>194</v>
      </c>
      <c r="B236" s="268"/>
      <c r="C236" s="268"/>
      <c r="D236" s="268"/>
      <c r="E236" s="269">
        <f>SUM(E232:E235)</f>
        <v>155000</v>
      </c>
      <c r="F236" s="269">
        <f>SUM(E236)</f>
        <v>155000</v>
      </c>
      <c r="H236" s="280"/>
    </row>
    <row r="237" spans="1:10" s="1" customFormat="1" ht="15.75" x14ac:dyDescent="0.25">
      <c r="A237" s="66" t="s">
        <v>196</v>
      </c>
      <c r="H237" s="280"/>
    </row>
    <row r="238" spans="1:10" s="1" customFormat="1" ht="15.75" x14ac:dyDescent="0.25">
      <c r="A238" s="23">
        <v>65921</v>
      </c>
      <c r="C238" s="1" t="s">
        <v>144</v>
      </c>
      <c r="E238" s="286">
        <v>10000</v>
      </c>
      <c r="F238" s="230"/>
      <c r="H238" s="280"/>
    </row>
    <row r="239" spans="1:10" s="1" customFormat="1" ht="15.75" x14ac:dyDescent="0.25">
      <c r="A239" s="23">
        <v>65922</v>
      </c>
      <c r="C239" s="1" t="s">
        <v>197</v>
      </c>
      <c r="E239" s="286">
        <v>10000</v>
      </c>
      <c r="F239" s="230"/>
      <c r="H239" s="280"/>
    </row>
    <row r="240" spans="1:10" s="1" customFormat="1" ht="15.75" x14ac:dyDescent="0.25">
      <c r="A240" s="23">
        <v>65923</v>
      </c>
      <c r="C240" s="1" t="s">
        <v>37</v>
      </c>
      <c r="E240" s="286">
        <v>9000</v>
      </c>
      <c r="F240" s="230"/>
      <c r="H240" s="280"/>
    </row>
    <row r="241" spans="1:8" s="1" customFormat="1" ht="15.75" x14ac:dyDescent="0.25">
      <c r="A241" s="23">
        <v>65924</v>
      </c>
      <c r="C241" s="1" t="s">
        <v>45</v>
      </c>
      <c r="E241" s="286">
        <v>12000</v>
      </c>
      <c r="F241" s="230"/>
      <c r="H241" s="280"/>
    </row>
    <row r="242" spans="1:8" s="1" customFormat="1" ht="15.75" x14ac:dyDescent="0.25">
      <c r="A242" s="272" t="s">
        <v>196</v>
      </c>
      <c r="B242" s="268"/>
      <c r="C242" s="268"/>
      <c r="D242" s="268"/>
      <c r="E242" s="269">
        <f>SUM(E237:E241)</f>
        <v>41000</v>
      </c>
      <c r="F242" s="269">
        <f>SUM(E242)</f>
        <v>41000</v>
      </c>
      <c r="H242" s="280"/>
    </row>
    <row r="243" spans="1:8" s="1" customFormat="1" ht="15.75" x14ac:dyDescent="0.25">
      <c r="A243" s="23"/>
      <c r="D243" s="266"/>
      <c r="E243" s="266"/>
      <c r="F243" s="266"/>
      <c r="H243" s="280"/>
    </row>
    <row r="244" spans="1:8" s="1" customFormat="1" ht="15.75" x14ac:dyDescent="0.25">
      <c r="A244" s="137" t="s">
        <v>193</v>
      </c>
      <c r="B244" s="109"/>
      <c r="C244" s="109"/>
      <c r="D244" s="299"/>
      <c r="E244" s="299"/>
      <c r="F244" s="301">
        <f>SUM(F242,F236)</f>
        <v>196000</v>
      </c>
      <c r="H244" s="280"/>
    </row>
    <row r="245" spans="1:8" s="1" customFormat="1" ht="15.75" x14ac:dyDescent="0.25">
      <c r="H245" s="280"/>
    </row>
    <row r="246" spans="1:8" s="1" customFormat="1" ht="15.75" x14ac:dyDescent="0.25">
      <c r="A246" s="63" t="s">
        <v>198</v>
      </c>
      <c r="B246" s="64"/>
      <c r="C246" s="64"/>
      <c r="D246" s="64"/>
      <c r="E246" s="153"/>
      <c r="F246" s="153"/>
      <c r="H246" s="280"/>
    </row>
    <row r="247" spans="1:8" s="1" customFormat="1" ht="15.75" x14ac:dyDescent="0.25">
      <c r="A247" s="23">
        <v>65951</v>
      </c>
      <c r="C247" s="1" t="s">
        <v>42</v>
      </c>
      <c r="E247" s="286">
        <v>50000</v>
      </c>
      <c r="F247" s="230"/>
      <c r="H247" s="280"/>
    </row>
    <row r="248" spans="1:8" s="1" customFormat="1" ht="15.75" x14ac:dyDescent="0.25">
      <c r="A248" s="23">
        <v>65955</v>
      </c>
      <c r="C248" s="1" t="s">
        <v>199</v>
      </c>
      <c r="E248" s="286">
        <v>15000</v>
      </c>
      <c r="F248" s="230"/>
      <c r="H248" s="280"/>
    </row>
    <row r="249" spans="1:8" s="1" customFormat="1" ht="15.75" x14ac:dyDescent="0.25">
      <c r="A249" s="23">
        <v>65957</v>
      </c>
      <c r="C249" s="1" t="s">
        <v>200</v>
      </c>
      <c r="E249" s="286">
        <v>3000</v>
      </c>
      <c r="F249" s="230"/>
      <c r="H249" s="280"/>
    </row>
    <row r="250" spans="1:8" s="1" customFormat="1" ht="15.75" x14ac:dyDescent="0.25">
      <c r="A250" s="68">
        <v>65958</v>
      </c>
      <c r="C250" s="73" t="s">
        <v>201</v>
      </c>
      <c r="D250" s="73"/>
      <c r="E250" s="286">
        <v>10000</v>
      </c>
      <c r="F250" s="236"/>
      <c r="H250" s="280"/>
    </row>
    <row r="251" spans="1:8" s="1" customFormat="1" ht="15.75" x14ac:dyDescent="0.25">
      <c r="A251" s="23">
        <v>65959</v>
      </c>
      <c r="C251" s="1" t="s">
        <v>202</v>
      </c>
      <c r="E251" s="286">
        <v>5000</v>
      </c>
      <c r="F251" s="230"/>
      <c r="H251" s="280"/>
    </row>
    <row r="252" spans="1:8" s="1" customFormat="1" ht="15.75" x14ac:dyDescent="0.25">
      <c r="A252" s="137" t="s">
        <v>198</v>
      </c>
      <c r="B252" s="109"/>
      <c r="C252" s="109"/>
      <c r="D252" s="109"/>
      <c r="E252" s="243">
        <f>SUM(E247:E251)</f>
        <v>83000</v>
      </c>
      <c r="F252" s="246">
        <f>SUM(E252)</f>
        <v>83000</v>
      </c>
      <c r="H252" s="280"/>
    </row>
    <row r="253" spans="1:8" s="1" customFormat="1" ht="15.75" x14ac:dyDescent="0.25">
      <c r="H253" s="280"/>
    </row>
    <row r="254" spans="1:8" s="1" customFormat="1" ht="15.75" x14ac:dyDescent="0.25">
      <c r="A254" s="63" t="s">
        <v>203</v>
      </c>
      <c r="B254" s="64"/>
      <c r="C254" s="64"/>
      <c r="D254" s="64"/>
      <c r="E254" s="244"/>
      <c r="F254" s="245"/>
      <c r="H254" s="280"/>
    </row>
    <row r="255" spans="1:8" s="1" customFormat="1" ht="15.75" x14ac:dyDescent="0.25">
      <c r="A255" s="23">
        <v>66951</v>
      </c>
      <c r="C255" s="1" t="s">
        <v>46</v>
      </c>
      <c r="E255" s="286">
        <v>10000</v>
      </c>
      <c r="F255" s="230"/>
      <c r="H255" s="280"/>
    </row>
    <row r="256" spans="1:8" s="1" customFormat="1" ht="15.75" x14ac:dyDescent="0.25">
      <c r="A256" s="23">
        <v>66952</v>
      </c>
      <c r="C256" s="1" t="s">
        <v>204</v>
      </c>
      <c r="E256" s="286">
        <v>2000</v>
      </c>
      <c r="F256" s="230"/>
      <c r="H256" s="280"/>
    </row>
    <row r="257" spans="1:8" s="1" customFormat="1" ht="15.75" x14ac:dyDescent="0.25">
      <c r="A257" s="23">
        <v>66953</v>
      </c>
      <c r="C257" s="1" t="s">
        <v>205</v>
      </c>
      <c r="E257" s="286">
        <v>2000</v>
      </c>
      <c r="F257" s="230"/>
      <c r="H257" s="280"/>
    </row>
    <row r="258" spans="1:8" s="1" customFormat="1" ht="15.75" x14ac:dyDescent="0.25">
      <c r="A258" s="23">
        <v>66954</v>
      </c>
      <c r="C258" s="1" t="s">
        <v>206</v>
      </c>
      <c r="E258" s="286">
        <v>5000</v>
      </c>
      <c r="F258" s="230"/>
      <c r="H258" s="280"/>
    </row>
    <row r="259" spans="1:8" s="1" customFormat="1" ht="15.75" x14ac:dyDescent="0.25">
      <c r="A259" s="137" t="s">
        <v>207</v>
      </c>
      <c r="B259" s="113"/>
      <c r="C259" s="113"/>
      <c r="D259" s="113"/>
      <c r="E259" s="247">
        <f>SUM(E255:E258)</f>
        <v>19000</v>
      </c>
      <c r="F259" s="246">
        <f>SUM(E259)</f>
        <v>19000</v>
      </c>
      <c r="H259" s="280"/>
    </row>
    <row r="260" spans="1:8" s="1" customFormat="1" ht="15.75" x14ac:dyDescent="0.25">
      <c r="A260" s="266"/>
      <c r="B260" s="266"/>
      <c r="C260" s="266"/>
      <c r="D260" s="266"/>
      <c r="E260" s="266"/>
      <c r="F260" s="266"/>
      <c r="H260" s="280"/>
    </row>
    <row r="261" spans="1:8" s="1" customFormat="1" ht="15.75" x14ac:dyDescent="0.25">
      <c r="A261" s="297" t="s">
        <v>208</v>
      </c>
      <c r="B261" s="255"/>
      <c r="C261" s="255"/>
      <c r="D261" s="255"/>
      <c r="E261" s="296"/>
      <c r="F261" s="298">
        <f>SUM(F107,F129,F138,F146,F167,F173,F186,F198,F203,F208,F229,F244,F252,F259)</f>
        <v>12570308.15</v>
      </c>
      <c r="H261" s="280"/>
    </row>
    <row r="262" spans="1:8" s="1" customFormat="1" ht="15.75" x14ac:dyDescent="0.25">
      <c r="A262" s="297" t="s">
        <v>47</v>
      </c>
      <c r="B262" s="255"/>
      <c r="C262" s="255"/>
      <c r="D262" s="255"/>
      <c r="E262" s="296"/>
      <c r="F262" s="298">
        <f>SUM(F261,F43)</f>
        <v>13130358.15</v>
      </c>
      <c r="H262" s="280"/>
    </row>
    <row r="263" spans="1:8" s="1" customFormat="1" ht="15.75" x14ac:dyDescent="0.25">
      <c r="A263" s="145"/>
      <c r="B263" s="2"/>
      <c r="C263" s="2"/>
      <c r="D263" s="2"/>
      <c r="H263" s="280"/>
    </row>
    <row r="264" spans="1:8" s="1" customFormat="1" ht="20.25" customHeight="1" x14ac:dyDescent="0.25">
      <c r="A264" s="159"/>
      <c r="B264" s="160"/>
      <c r="C264" s="160"/>
      <c r="D264" s="160"/>
      <c r="H264" s="280"/>
    </row>
    <row r="265" spans="1:8" s="1" customFormat="1" ht="15.75" x14ac:dyDescent="0.25">
      <c r="A265" s="147" t="s">
        <v>213</v>
      </c>
      <c r="B265" s="148"/>
      <c r="C265" s="148"/>
      <c r="D265" s="292"/>
      <c r="E265" s="292"/>
      <c r="F265" s="292"/>
      <c r="H265" s="280"/>
    </row>
    <row r="266" spans="1:8" s="1" customFormat="1" ht="15.75" x14ac:dyDescent="0.25">
      <c r="A266" s="152" t="s">
        <v>214</v>
      </c>
      <c r="B266" s="153"/>
      <c r="C266" s="153"/>
      <c r="D266" s="153"/>
      <c r="E266" s="153"/>
      <c r="F266" s="153"/>
      <c r="H266" s="280"/>
    </row>
    <row r="267" spans="1:8" s="1" customFormat="1" ht="15.75" x14ac:dyDescent="0.25">
      <c r="A267" s="68">
        <v>90105</v>
      </c>
      <c r="C267" s="73" t="s">
        <v>215</v>
      </c>
      <c r="D267" s="73"/>
      <c r="E267" s="219">
        <v>75000</v>
      </c>
      <c r="F267" s="236"/>
      <c r="H267" s="280"/>
    </row>
    <row r="268" spans="1:8" s="1" customFormat="1" ht="15.75" x14ac:dyDescent="0.25">
      <c r="A268" s="161" t="s">
        <v>216</v>
      </c>
      <c r="B268" s="148"/>
      <c r="C268" s="148"/>
      <c r="D268" s="148"/>
      <c r="E268" s="250">
        <f>SUM(E267)</f>
        <v>75000</v>
      </c>
      <c r="F268" s="251">
        <f>SUM(E268)</f>
        <v>75000</v>
      </c>
      <c r="H268" s="280"/>
    </row>
    <row r="269" spans="1:8" s="1" customFormat="1" ht="15.75" x14ac:dyDescent="0.25">
      <c r="H269" s="280"/>
    </row>
    <row r="270" spans="1:8" s="1" customFormat="1" ht="15.75" x14ac:dyDescent="0.25">
      <c r="A270" s="152" t="s">
        <v>217</v>
      </c>
      <c r="B270" s="153"/>
      <c r="C270" s="153"/>
      <c r="D270" s="153"/>
      <c r="E270" s="153"/>
      <c r="F270" s="153"/>
      <c r="H270" s="280"/>
    </row>
    <row r="271" spans="1:8" s="1" customFormat="1" ht="15.75" x14ac:dyDescent="0.25">
      <c r="A271" s="68">
        <v>90210</v>
      </c>
      <c r="C271" s="73" t="s">
        <v>218</v>
      </c>
      <c r="D271" s="73"/>
      <c r="E271" s="219">
        <v>0</v>
      </c>
      <c r="F271" s="236"/>
      <c r="H271" s="280"/>
    </row>
    <row r="272" spans="1:8" s="1" customFormat="1" ht="15.75" x14ac:dyDescent="0.25">
      <c r="A272" s="68">
        <v>90211</v>
      </c>
      <c r="C272" s="73" t="s">
        <v>219</v>
      </c>
      <c r="D272" s="73"/>
      <c r="E272" s="219">
        <v>0</v>
      </c>
      <c r="F272" s="236"/>
      <c r="H272" s="280"/>
    </row>
    <row r="273" spans="1:8" s="1" customFormat="1" ht="15.75" x14ac:dyDescent="0.25">
      <c r="A273" s="161" t="s">
        <v>220</v>
      </c>
      <c r="B273" s="148"/>
      <c r="C273" s="148"/>
      <c r="D273" s="148"/>
      <c r="E273" s="250">
        <f>SUM(E271:E272)</f>
        <v>0</v>
      </c>
      <c r="F273" s="251">
        <f>SUM(E273)</f>
        <v>0</v>
      </c>
      <c r="H273" s="280"/>
    </row>
    <row r="274" spans="1:8" s="1" customFormat="1" ht="15.75" x14ac:dyDescent="0.25">
      <c r="H274" s="280"/>
    </row>
    <row r="275" spans="1:8" s="1" customFormat="1" ht="15.75" x14ac:dyDescent="0.25">
      <c r="A275" s="152" t="s">
        <v>221</v>
      </c>
      <c r="B275" s="153"/>
      <c r="C275" s="153"/>
      <c r="D275" s="153"/>
      <c r="E275" s="153"/>
      <c r="F275" s="153"/>
      <c r="H275" s="280"/>
    </row>
    <row r="276" spans="1:8" s="1" customFormat="1" ht="15.75" x14ac:dyDescent="0.25">
      <c r="A276" s="23"/>
      <c r="H276" s="280"/>
    </row>
    <row r="277" spans="1:8" s="1" customFormat="1" ht="15.75" x14ac:dyDescent="0.25">
      <c r="A277" s="164" t="s">
        <v>222</v>
      </c>
      <c r="B277" s="148"/>
      <c r="C277" s="148"/>
      <c r="D277" s="148"/>
      <c r="E277" s="250">
        <f>SUM(E276:E276)</f>
        <v>0</v>
      </c>
      <c r="F277" s="251">
        <f>SUM(E277)</f>
        <v>0</v>
      </c>
      <c r="H277" s="280"/>
    </row>
    <row r="278" spans="1:8" s="1" customFormat="1" ht="15.75" x14ac:dyDescent="0.25">
      <c r="A278" s="23"/>
      <c r="H278" s="280"/>
    </row>
    <row r="279" spans="1:8" s="1" customFormat="1" ht="15.75" x14ac:dyDescent="0.25">
      <c r="A279" s="152" t="s">
        <v>223</v>
      </c>
      <c r="B279" s="153"/>
      <c r="C279" s="153"/>
      <c r="D279" s="153"/>
      <c r="E279" s="153"/>
      <c r="F279" s="153"/>
      <c r="H279" s="280"/>
    </row>
    <row r="280" spans="1:8" s="1" customFormat="1" ht="15.75" x14ac:dyDescent="0.25">
      <c r="A280" s="166">
        <v>90312</v>
      </c>
      <c r="C280" s="1" t="s">
        <v>224</v>
      </c>
      <c r="E280" s="219">
        <v>100000</v>
      </c>
      <c r="H280" s="280"/>
    </row>
    <row r="281" spans="1:8" s="1" customFormat="1" ht="15.75" x14ac:dyDescent="0.25">
      <c r="A281" s="166">
        <v>90338</v>
      </c>
      <c r="C281" s="1" t="s">
        <v>328</v>
      </c>
      <c r="E281" s="219">
        <v>20000</v>
      </c>
      <c r="H281" s="280"/>
    </row>
    <row r="282" spans="1:8" s="1" customFormat="1" ht="15.75" x14ac:dyDescent="0.25">
      <c r="A282" s="166">
        <v>90309</v>
      </c>
      <c r="C282" s="1" t="s">
        <v>225</v>
      </c>
      <c r="E282" s="219">
        <v>20500</v>
      </c>
      <c r="H282" s="280"/>
    </row>
    <row r="283" spans="1:8" s="1" customFormat="1" ht="15.75" x14ac:dyDescent="0.25">
      <c r="A283" s="166">
        <v>90335</v>
      </c>
      <c r="C283" s="1" t="s">
        <v>326</v>
      </c>
      <c r="E283" s="219">
        <v>45000</v>
      </c>
      <c r="H283" s="280"/>
    </row>
    <row r="284" spans="1:8" s="1" customFormat="1" ht="15.75" x14ac:dyDescent="0.25">
      <c r="A284" s="166">
        <v>90336</v>
      </c>
      <c r="C284" s="1" t="s">
        <v>329</v>
      </c>
      <c r="E284" s="219">
        <v>0</v>
      </c>
      <c r="H284" s="280"/>
    </row>
    <row r="285" spans="1:8" s="1" customFormat="1" ht="15.75" x14ac:dyDescent="0.25">
      <c r="A285" s="166">
        <v>90337</v>
      </c>
      <c r="C285" s="1" t="s">
        <v>327</v>
      </c>
      <c r="E285" s="219">
        <v>40000</v>
      </c>
      <c r="H285" s="280"/>
    </row>
    <row r="286" spans="1:8" s="1" customFormat="1" ht="15.75" x14ac:dyDescent="0.25">
      <c r="A286" s="166">
        <v>90334</v>
      </c>
      <c r="C286" s="1" t="s">
        <v>226</v>
      </c>
      <c r="E286" s="219">
        <v>0</v>
      </c>
      <c r="H286" s="280"/>
    </row>
    <row r="287" spans="1:8" s="1" customFormat="1" ht="15.75" x14ac:dyDescent="0.25">
      <c r="A287" s="166"/>
      <c r="H287" s="280"/>
    </row>
    <row r="288" spans="1:8" s="1" customFormat="1" ht="15.75" x14ac:dyDescent="0.25">
      <c r="A288" s="164" t="s">
        <v>227</v>
      </c>
      <c r="B288" s="148"/>
      <c r="C288" s="148"/>
      <c r="D288" s="148"/>
      <c r="E288" s="250">
        <f>SUM(E280:E287)</f>
        <v>225500</v>
      </c>
      <c r="F288" s="251">
        <f>SUM(E288)</f>
        <v>225500</v>
      </c>
      <c r="H288" s="280"/>
    </row>
    <row r="289" spans="1:8" s="1" customFormat="1" ht="15.75" x14ac:dyDescent="0.25">
      <c r="A289" s="166"/>
      <c r="H289" s="280"/>
    </row>
    <row r="290" spans="1:8" s="1" customFormat="1" ht="15.75" x14ac:dyDescent="0.25">
      <c r="A290" s="23"/>
      <c r="B290" s="300"/>
      <c r="C290" s="300"/>
      <c r="D290" s="300"/>
      <c r="E290" s="300"/>
      <c r="F290" s="300"/>
      <c r="H290" s="280"/>
    </row>
    <row r="291" spans="1:8" s="1" customFormat="1" ht="15.75" x14ac:dyDescent="0.25">
      <c r="A291" s="109" t="s">
        <v>228</v>
      </c>
      <c r="B291" s="299"/>
      <c r="C291" s="299"/>
      <c r="D291" s="299"/>
      <c r="E291" s="299"/>
      <c r="F291" s="301">
        <f>SUM(F288,F277,F273,F268)</f>
        <v>300500</v>
      </c>
      <c r="H291" s="280"/>
    </row>
    <row r="292" spans="1:8" s="1" customFormat="1" ht="15.75" x14ac:dyDescent="0.25">
      <c r="H292" s="280"/>
    </row>
    <row r="293" spans="1:8" s="1" customFormat="1" ht="15.75" x14ac:dyDescent="0.25">
      <c r="A293" s="168" t="s">
        <v>229</v>
      </c>
      <c r="B293" s="169"/>
      <c r="C293" s="169"/>
      <c r="D293" s="169"/>
      <c r="E293" s="169"/>
      <c r="F293" s="169"/>
      <c r="H293" s="280"/>
    </row>
    <row r="294" spans="1:8" s="1" customFormat="1" ht="15.75" x14ac:dyDescent="0.25">
      <c r="H294" s="280"/>
    </row>
    <row r="295" spans="1:8" s="1" customFormat="1" ht="15.75" x14ac:dyDescent="0.25">
      <c r="A295" s="173" t="s">
        <v>230</v>
      </c>
      <c r="B295" s="174"/>
      <c r="C295" s="174"/>
      <c r="D295" s="174"/>
      <c r="E295" s="174"/>
      <c r="F295" s="174"/>
      <c r="H295" s="280"/>
    </row>
    <row r="296" spans="1:8" s="1" customFormat="1" ht="15.75" x14ac:dyDescent="0.25">
      <c r="A296" s="23">
        <v>90521</v>
      </c>
      <c r="B296" s="1" t="s">
        <v>15</v>
      </c>
      <c r="E296" s="84">
        <v>292309</v>
      </c>
      <c r="F296" s="230"/>
      <c r="H296" s="280"/>
    </row>
    <row r="297" spans="1:8" s="1" customFormat="1" ht="15.75" x14ac:dyDescent="0.25">
      <c r="A297" s="23">
        <v>90522</v>
      </c>
      <c r="B297" s="1" t="s">
        <v>231</v>
      </c>
      <c r="E297" s="84">
        <v>239277</v>
      </c>
      <c r="F297" s="230"/>
      <c r="H297" s="280"/>
    </row>
    <row r="298" spans="1:8" s="1" customFormat="1" ht="15.75" x14ac:dyDescent="0.25">
      <c r="A298" s="178"/>
      <c r="B298" s="179" t="s">
        <v>232</v>
      </c>
      <c r="C298" s="179"/>
      <c r="D298" s="179"/>
      <c r="E298" s="252">
        <f>SUM(E296:E297)</f>
        <v>531586</v>
      </c>
      <c r="F298" s="253">
        <f>SUM(E298)</f>
        <v>531586</v>
      </c>
      <c r="H298" s="280"/>
    </row>
    <row r="299" spans="1:8" s="1" customFormat="1" ht="15.75" x14ac:dyDescent="0.25">
      <c r="H299" s="280"/>
    </row>
    <row r="300" spans="1:8" s="1" customFormat="1" ht="15.75" x14ac:dyDescent="0.25">
      <c r="A300" s="173" t="s">
        <v>235</v>
      </c>
      <c r="B300" s="174"/>
      <c r="C300" s="174"/>
      <c r="D300" s="174"/>
      <c r="E300" s="174"/>
      <c r="F300" s="174"/>
      <c r="H300" s="280"/>
    </row>
    <row r="301" spans="1:8" s="1" customFormat="1" ht="15.75" x14ac:dyDescent="0.25">
      <c r="A301" s="23">
        <v>90540</v>
      </c>
      <c r="B301" s="1" t="s">
        <v>236</v>
      </c>
      <c r="E301" s="84">
        <v>54200</v>
      </c>
      <c r="F301" s="230"/>
      <c r="H301" s="280"/>
    </row>
    <row r="302" spans="1:8" s="1" customFormat="1" ht="15.75" x14ac:dyDescent="0.25">
      <c r="A302" s="23">
        <v>90540</v>
      </c>
      <c r="B302" s="1" t="s">
        <v>237</v>
      </c>
      <c r="E302" s="257">
        <v>54200</v>
      </c>
      <c r="F302" s="230"/>
      <c r="H302" s="280"/>
    </row>
    <row r="303" spans="1:8" s="1" customFormat="1" ht="15.75" x14ac:dyDescent="0.25">
      <c r="A303" s="178"/>
      <c r="B303" s="179" t="s">
        <v>238</v>
      </c>
      <c r="C303" s="179"/>
      <c r="D303" s="179"/>
      <c r="E303" s="252">
        <f>SUM(E301:E302)</f>
        <v>108400</v>
      </c>
      <c r="F303" s="253">
        <f>SUM(E303)</f>
        <v>108400</v>
      </c>
      <c r="H303" s="280"/>
    </row>
    <row r="304" spans="1:8" s="1" customFormat="1" ht="15.75" x14ac:dyDescent="0.25">
      <c r="H304" s="280"/>
    </row>
    <row r="305" spans="1:8" s="1" customFormat="1" ht="15.75" x14ac:dyDescent="0.25">
      <c r="A305" s="173" t="s">
        <v>229</v>
      </c>
      <c r="B305" s="184"/>
      <c r="C305" s="184"/>
      <c r="D305" s="184"/>
      <c r="E305" s="254"/>
      <c r="F305" s="254">
        <f>SUM(F303,F298)</f>
        <v>639986</v>
      </c>
      <c r="H305" s="280"/>
    </row>
    <row r="306" spans="1:8" s="1" customFormat="1" ht="15.75" x14ac:dyDescent="0.25">
      <c r="A306" s="166"/>
      <c r="B306" s="2"/>
      <c r="C306" s="2"/>
      <c r="D306" s="2"/>
      <c r="H306" s="280"/>
    </row>
    <row r="307" spans="1:8" s="1" customFormat="1" ht="15.75" x14ac:dyDescent="0.25">
      <c r="A307" s="188" t="s">
        <v>239</v>
      </c>
      <c r="B307" s="189"/>
      <c r="C307" s="189"/>
      <c r="D307" s="189"/>
      <c r="E307" s="192"/>
      <c r="F307" s="192">
        <f>SUM(F291,F305)</f>
        <v>940486</v>
      </c>
      <c r="H307" s="280"/>
    </row>
    <row r="308" spans="1:8" s="1" customFormat="1" ht="15.75" x14ac:dyDescent="0.25">
      <c r="A308" s="66"/>
      <c r="B308" s="2"/>
      <c r="C308" s="2"/>
      <c r="D308" s="2"/>
      <c r="H308" s="280"/>
    </row>
    <row r="309" spans="1:8" s="1" customFormat="1" ht="16.5" thickBot="1" x14ac:dyDescent="0.3">
      <c r="A309" s="193" t="s">
        <v>240</v>
      </c>
      <c r="B309" s="194"/>
      <c r="C309" s="194"/>
      <c r="D309" s="293"/>
      <c r="E309" s="295"/>
      <c r="F309" s="205">
        <f>SUM(F28)</f>
        <v>14070844.15</v>
      </c>
      <c r="H309" s="280"/>
    </row>
    <row r="310" spans="1:8" s="1" customFormat="1" ht="16.5" thickBot="1" x14ac:dyDescent="0.3">
      <c r="A310" s="197" t="s">
        <v>241</v>
      </c>
      <c r="B310" s="198"/>
      <c r="C310" s="227"/>
      <c r="D310" s="293"/>
      <c r="E310" s="295"/>
      <c r="F310" s="206">
        <f>SUM(F262,F307)</f>
        <v>14070844.15</v>
      </c>
      <c r="H310" s="280"/>
    </row>
    <row r="311" spans="1:8" s="1" customFormat="1" ht="15.75" x14ac:dyDescent="0.25">
      <c r="A311" s="201" t="s">
        <v>242</v>
      </c>
      <c r="B311" s="202"/>
      <c r="C311" s="202"/>
      <c r="D311" s="293"/>
      <c r="E311" s="295"/>
      <c r="F311" s="207">
        <f>SUM(F309-F310)</f>
        <v>0</v>
      </c>
      <c r="H311" s="280"/>
    </row>
    <row r="312" spans="1:8" s="1" customFormat="1" ht="15.75" x14ac:dyDescent="0.25">
      <c r="A312" s="66"/>
      <c r="B312" s="2"/>
      <c r="C312" s="2"/>
      <c r="D312" s="2"/>
      <c r="H312" s="280"/>
    </row>
    <row r="313" spans="1:8" s="1" customFormat="1" ht="15.75" x14ac:dyDescent="0.25">
      <c r="H313" s="280"/>
    </row>
  </sheetData>
  <mergeCells count="4">
    <mergeCell ref="A4:C4"/>
    <mergeCell ref="A30:C30"/>
    <mergeCell ref="A45:C45"/>
    <mergeCell ref="A3:C3"/>
  </mergeCells>
  <printOptions horizontalCentered="1" gridLines="1"/>
  <pageMargins left="0.2" right="0.2" top="0.25" bottom="0" header="0.3" footer="0.3"/>
  <pageSetup fitToHeight="0" orientation="portrait" r:id="rId1"/>
  <headerFooter>
    <oddFooter>&amp;C&amp;P</oddFooter>
  </headerFooter>
  <rowBreaks count="1" manualBreakCount="1">
    <brk id="44" max="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0BB99-1994-42A3-9D34-470DD99A3097}">
  <dimension ref="A2:H19"/>
  <sheetViews>
    <sheetView workbookViewId="0">
      <selection activeCell="D30" sqref="D30"/>
    </sheetView>
  </sheetViews>
  <sheetFormatPr defaultRowHeight="15" x14ac:dyDescent="0.25"/>
  <cols>
    <col min="1" max="1" width="18.140625" customWidth="1"/>
  </cols>
  <sheetData>
    <row r="2" spans="1:8" ht="15.75" x14ac:dyDescent="0.25">
      <c r="A2" s="2" t="s">
        <v>243</v>
      </c>
    </row>
    <row r="3" spans="1:8" x14ac:dyDescent="0.25">
      <c r="A3" t="s">
        <v>244</v>
      </c>
      <c r="B3">
        <v>12</v>
      </c>
      <c r="C3">
        <v>200</v>
      </c>
      <c r="D3">
        <f>SUM(B3*C3)</f>
        <v>2400</v>
      </c>
    </row>
    <row r="4" spans="1:8" x14ac:dyDescent="0.25">
      <c r="A4" t="s">
        <v>245</v>
      </c>
      <c r="B4">
        <v>12</v>
      </c>
      <c r="C4">
        <v>220</v>
      </c>
      <c r="D4">
        <f t="shared" ref="D4:D5" si="0">SUM(B4*C4)</f>
        <v>2640</v>
      </c>
    </row>
    <row r="5" spans="1:8" x14ac:dyDescent="0.25">
      <c r="A5" t="s">
        <v>246</v>
      </c>
      <c r="B5">
        <v>12</v>
      </c>
      <c r="C5">
        <v>270</v>
      </c>
      <c r="D5">
        <f t="shared" si="0"/>
        <v>3240</v>
      </c>
    </row>
    <row r="6" spans="1:8" x14ac:dyDescent="0.25">
      <c r="D6">
        <f>SUM(D3:D5)</f>
        <v>8280</v>
      </c>
      <c r="E6" s="7">
        <v>9000</v>
      </c>
    </row>
    <row r="7" spans="1:8" ht="15.75" x14ac:dyDescent="0.25">
      <c r="A7" s="2" t="s">
        <v>26</v>
      </c>
      <c r="H7" t="s">
        <v>49</v>
      </c>
    </row>
    <row r="8" spans="1:8" x14ac:dyDescent="0.25">
      <c r="A8" t="s">
        <v>247</v>
      </c>
      <c r="B8">
        <v>12</v>
      </c>
      <c r="C8">
        <v>200</v>
      </c>
      <c r="D8">
        <f>SUM(B8*C8)</f>
        <v>2400</v>
      </c>
    </row>
    <row r="9" spans="1:8" x14ac:dyDescent="0.25">
      <c r="A9" t="s">
        <v>245</v>
      </c>
      <c r="B9">
        <v>12</v>
      </c>
      <c r="C9">
        <v>220</v>
      </c>
      <c r="D9">
        <f t="shared" ref="D9:D10" si="1">SUM(B9*C9)</f>
        <v>2640</v>
      </c>
    </row>
    <row r="10" spans="1:8" x14ac:dyDescent="0.25">
      <c r="A10" t="s">
        <v>246</v>
      </c>
      <c r="B10">
        <v>12</v>
      </c>
      <c r="C10">
        <v>270</v>
      </c>
      <c r="D10">
        <f t="shared" si="1"/>
        <v>3240</v>
      </c>
    </row>
    <row r="11" spans="1:8" x14ac:dyDescent="0.25">
      <c r="D11">
        <f>SUM(D8:D10)</f>
        <v>8280</v>
      </c>
      <c r="E11" s="7">
        <v>9000</v>
      </c>
    </row>
    <row r="13" spans="1:8" ht="15.75" x14ac:dyDescent="0.25">
      <c r="A13" s="2" t="s">
        <v>248</v>
      </c>
    </row>
    <row r="14" spans="1:8" x14ac:dyDescent="0.25">
      <c r="A14" t="s">
        <v>249</v>
      </c>
      <c r="B14">
        <v>12</v>
      </c>
      <c r="C14">
        <v>6104.16</v>
      </c>
      <c r="D14">
        <f>SUM(B14*C14)</f>
        <v>73249.919999999998</v>
      </c>
      <c r="E14" s="7">
        <v>100000</v>
      </c>
    </row>
    <row r="15" spans="1:8" x14ac:dyDescent="0.25">
      <c r="A15" t="s">
        <v>250</v>
      </c>
      <c r="B15">
        <v>12</v>
      </c>
      <c r="C15">
        <v>3133.45</v>
      </c>
      <c r="D15">
        <f>SUM(B15*C15)</f>
        <v>37601.399999999994</v>
      </c>
    </row>
    <row r="16" spans="1:8" x14ac:dyDescent="0.25">
      <c r="A16" t="s">
        <v>251</v>
      </c>
      <c r="B16">
        <v>12</v>
      </c>
      <c r="C16">
        <v>1054.6600000000001</v>
      </c>
      <c r="D16">
        <f>SUM(B16*C16)</f>
        <v>12655.920000000002</v>
      </c>
      <c r="E16" s="7" t="s">
        <v>49</v>
      </c>
    </row>
    <row r="17" spans="1:5" x14ac:dyDescent="0.25">
      <c r="D17">
        <f>SUM(D14:D16)</f>
        <v>123507.23999999999</v>
      </c>
    </row>
    <row r="19" spans="1:5" ht="15.75" x14ac:dyDescent="0.25">
      <c r="A19" s="2" t="s">
        <v>27</v>
      </c>
      <c r="E19" s="6">
        <v>6000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99E08-37DF-4F2D-82E7-2E16FCF4C9D1}">
  <dimension ref="A1:E351"/>
  <sheetViews>
    <sheetView topLeftCell="A17" workbookViewId="0">
      <selection activeCell="E8" sqref="E8"/>
    </sheetView>
  </sheetViews>
  <sheetFormatPr defaultRowHeight="18.75" x14ac:dyDescent="0.25"/>
  <cols>
    <col min="1" max="1" width="10.140625" customWidth="1"/>
    <col min="2" max="2" width="8.140625" customWidth="1"/>
    <col min="3" max="3" width="35.85546875" style="9" customWidth="1"/>
    <col min="4" max="4" width="17.42578125" style="13" customWidth="1"/>
    <col min="5" max="5" width="18" style="10" customWidth="1"/>
  </cols>
  <sheetData>
    <row r="1" spans="1:5" ht="27" thickBot="1" x14ac:dyDescent="0.45">
      <c r="A1" s="320" t="s">
        <v>252</v>
      </c>
      <c r="B1" s="320"/>
      <c r="C1" s="320"/>
      <c r="D1" s="320"/>
      <c r="E1" s="320"/>
    </row>
    <row r="2" spans="1:5" ht="22.5" customHeight="1" thickBot="1" x14ac:dyDescent="0.3">
      <c r="A2" s="8" t="s">
        <v>48</v>
      </c>
      <c r="B2" s="11" t="s">
        <v>49</v>
      </c>
      <c r="C2" s="5" t="s">
        <v>50</v>
      </c>
      <c r="D2" s="14"/>
      <c r="E2" s="12" t="s">
        <v>51</v>
      </c>
    </row>
    <row r="3" spans="1:5" ht="26.25" customHeight="1" x14ac:dyDescent="0.4">
      <c r="A3" s="318" t="s">
        <v>0</v>
      </c>
      <c r="B3" s="318"/>
      <c r="C3" s="318"/>
      <c r="D3" s="318"/>
      <c r="E3" s="318"/>
    </row>
    <row r="4" spans="1:5" ht="25.5" customHeight="1" x14ac:dyDescent="0.45">
      <c r="A4" s="315" t="s">
        <v>1</v>
      </c>
      <c r="B4" s="315"/>
      <c r="C4" s="315"/>
      <c r="D4" s="315"/>
      <c r="E4" s="315"/>
    </row>
    <row r="5" spans="1:5" s="1" customFormat="1" ht="18.75" customHeight="1" thickBot="1" x14ac:dyDescent="0.3">
      <c r="A5" s="15" t="s">
        <v>49</v>
      </c>
      <c r="B5" s="16"/>
      <c r="C5" s="17"/>
      <c r="D5" s="18"/>
      <c r="E5" s="19"/>
    </row>
    <row r="6" spans="1:5" s="1" customFormat="1" ht="18.75" customHeight="1" thickBot="1" x14ac:dyDescent="0.3">
      <c r="A6" s="209"/>
      <c r="B6" s="210"/>
      <c r="C6" s="209"/>
      <c r="D6" s="211">
        <v>2023</v>
      </c>
      <c r="E6" s="211">
        <v>2023</v>
      </c>
    </row>
    <row r="7" spans="1:5" s="1" customFormat="1" ht="18.75" customHeight="1" x14ac:dyDescent="0.25">
      <c r="A7" s="20" t="s">
        <v>52</v>
      </c>
      <c r="B7" s="21"/>
      <c r="C7" s="22"/>
      <c r="D7" s="22"/>
      <c r="E7" s="22"/>
    </row>
    <row r="8" spans="1:5" s="1" customFormat="1" ht="15.75" x14ac:dyDescent="0.25">
      <c r="A8" s="23">
        <v>43525</v>
      </c>
      <c r="C8" s="1" t="s">
        <v>53</v>
      </c>
      <c r="D8" s="212">
        <v>5631348.2999999998</v>
      </c>
      <c r="E8" s="226"/>
    </row>
    <row r="9" spans="1:5" s="1" customFormat="1" ht="15.75" x14ac:dyDescent="0.25">
      <c r="A9" s="23">
        <v>43550</v>
      </c>
      <c r="C9" s="1" t="s">
        <v>54</v>
      </c>
      <c r="D9" s="212">
        <v>0</v>
      </c>
      <c r="E9" s="213" t="s">
        <v>253</v>
      </c>
    </row>
    <row r="10" spans="1:5" s="1" customFormat="1" ht="15.75" x14ac:dyDescent="0.25">
      <c r="A10" s="23">
        <v>43561</v>
      </c>
      <c r="C10" s="1" t="s">
        <v>5</v>
      </c>
      <c r="D10" s="212">
        <v>4000</v>
      </c>
      <c r="E10" s="213"/>
    </row>
    <row r="11" spans="1:5" s="1" customFormat="1" ht="15.75" x14ac:dyDescent="0.25">
      <c r="A11" s="23">
        <v>43560</v>
      </c>
      <c r="C11" s="1" t="s">
        <v>6</v>
      </c>
      <c r="D11" s="212">
        <v>0</v>
      </c>
      <c r="E11" s="213"/>
    </row>
    <row r="12" spans="1:5" s="1" customFormat="1" ht="15.75" x14ac:dyDescent="0.25">
      <c r="A12" s="23">
        <v>43570</v>
      </c>
      <c r="C12" s="1" t="s">
        <v>3</v>
      </c>
      <c r="D12" s="212">
        <v>65000</v>
      </c>
      <c r="E12" s="213"/>
    </row>
    <row r="13" spans="1:5" s="1" customFormat="1" ht="15.75" x14ac:dyDescent="0.25">
      <c r="A13" s="23">
        <v>43580</v>
      </c>
      <c r="C13" s="1" t="s">
        <v>55</v>
      </c>
      <c r="D13" s="212">
        <v>6000</v>
      </c>
      <c r="E13" s="213"/>
    </row>
    <row r="14" spans="1:5" s="1" customFormat="1" ht="15.75" x14ac:dyDescent="0.25">
      <c r="A14" s="23">
        <v>43500</v>
      </c>
      <c r="C14" s="1" t="s">
        <v>254</v>
      </c>
      <c r="D14" s="212">
        <v>0</v>
      </c>
      <c r="E14" s="213"/>
    </row>
    <row r="15" spans="1:5" s="1" customFormat="1" ht="15.75" x14ac:dyDescent="0.25">
      <c r="A15" s="15" t="s">
        <v>52</v>
      </c>
      <c r="B15" s="16"/>
      <c r="C15" s="16"/>
      <c r="D15" s="26"/>
      <c r="E15" s="27">
        <f>SUM(D8:D14)</f>
        <v>5706348.2999999998</v>
      </c>
    </row>
    <row r="16" spans="1:5" s="1" customFormat="1" ht="15.75" x14ac:dyDescent="0.25">
      <c r="A16" s="28"/>
      <c r="D16" s="214"/>
      <c r="E16" s="215"/>
    </row>
    <row r="17" spans="1:5" s="1" customFormat="1" ht="15.75" x14ac:dyDescent="0.25">
      <c r="A17" s="30" t="s">
        <v>56</v>
      </c>
      <c r="B17" s="21"/>
      <c r="C17" s="31"/>
      <c r="D17" s="22"/>
      <c r="E17" s="22"/>
    </row>
    <row r="18" spans="1:5" s="1" customFormat="1" ht="15.75" x14ac:dyDescent="0.25">
      <c r="A18" s="23">
        <v>43600</v>
      </c>
      <c r="C18" s="1" t="s">
        <v>7</v>
      </c>
      <c r="D18" s="212">
        <v>5060616</v>
      </c>
      <c r="E18" s="213"/>
    </row>
    <row r="19" spans="1:5" s="1" customFormat="1" ht="15.75" x14ac:dyDescent="0.25">
      <c r="A19" s="33" t="s">
        <v>57</v>
      </c>
      <c r="B19" s="34"/>
      <c r="C19" s="35"/>
      <c r="D19" s="36"/>
      <c r="E19" s="37">
        <f>SUM(D17:D18)</f>
        <v>5060616</v>
      </c>
    </row>
    <row r="20" spans="1:5" s="1" customFormat="1" ht="15.75" x14ac:dyDescent="0.25">
      <c r="A20" s="28"/>
      <c r="C20" s="23"/>
      <c r="D20" s="214"/>
      <c r="E20" s="215"/>
    </row>
    <row r="21" spans="1:5" s="1" customFormat="1" ht="15.75" x14ac:dyDescent="0.25">
      <c r="A21" s="30" t="s">
        <v>58</v>
      </c>
      <c r="B21" s="21"/>
      <c r="C21" s="31"/>
      <c r="D21" s="22"/>
      <c r="E21" s="22"/>
    </row>
    <row r="22" spans="1:5" s="1" customFormat="1" ht="15.75" x14ac:dyDescent="0.25">
      <c r="A22" s="23">
        <v>43810</v>
      </c>
      <c r="C22" s="1" t="s">
        <v>4</v>
      </c>
      <c r="D22" s="212">
        <v>500</v>
      </c>
      <c r="E22" s="213"/>
    </row>
    <row r="23" spans="1:5" s="1" customFormat="1" ht="15.75" x14ac:dyDescent="0.25">
      <c r="A23" s="23">
        <v>14230</v>
      </c>
      <c r="C23" s="1" t="s">
        <v>59</v>
      </c>
      <c r="D23" s="212">
        <v>0</v>
      </c>
      <c r="E23" s="213"/>
    </row>
    <row r="24" spans="1:5" s="1" customFormat="1" ht="15.75" x14ac:dyDescent="0.25">
      <c r="A24" s="23">
        <v>43820</v>
      </c>
      <c r="C24" s="1" t="s">
        <v>60</v>
      </c>
      <c r="D24" s="212">
        <v>0</v>
      </c>
      <c r="E24" s="213"/>
    </row>
    <row r="25" spans="1:5" s="1" customFormat="1" ht="15.75" x14ac:dyDescent="0.25">
      <c r="A25" s="23">
        <v>43805</v>
      </c>
      <c r="C25" s="1" t="s">
        <v>2</v>
      </c>
      <c r="D25" s="212">
        <v>18768</v>
      </c>
      <c r="E25" s="213"/>
    </row>
    <row r="26" spans="1:5" s="1" customFormat="1" ht="15.75" x14ac:dyDescent="0.25">
      <c r="A26" s="23">
        <v>43800</v>
      </c>
      <c r="C26" s="1" t="s">
        <v>61</v>
      </c>
      <c r="D26" s="212">
        <v>0</v>
      </c>
      <c r="E26" s="213"/>
    </row>
    <row r="27" spans="1:5" s="1" customFormat="1" ht="15.75" x14ac:dyDescent="0.25">
      <c r="A27" s="39" t="s">
        <v>58</v>
      </c>
      <c r="B27" s="40"/>
      <c r="C27" s="41"/>
      <c r="D27" s="42"/>
      <c r="E27" s="43">
        <f>SUM(D21:D26)</f>
        <v>19268</v>
      </c>
    </row>
    <row r="28" spans="1:5" s="1" customFormat="1" ht="15.75" x14ac:dyDescent="0.25">
      <c r="A28" s="44"/>
      <c r="B28" s="45"/>
      <c r="C28" s="46"/>
      <c r="D28" s="217"/>
      <c r="E28" s="218"/>
    </row>
    <row r="29" spans="1:5" s="1" customFormat="1" ht="15.75" x14ac:dyDescent="0.25">
      <c r="A29" s="47" t="s">
        <v>10</v>
      </c>
      <c r="B29" s="48"/>
      <c r="C29" s="49"/>
      <c r="D29" s="50"/>
      <c r="E29" s="51">
        <f>SUM(E27,E19,E15)</f>
        <v>10786232.300000001</v>
      </c>
    </row>
    <row r="30" spans="1:5" s="1" customFormat="1" ht="15.75" x14ac:dyDescent="0.25">
      <c r="A30" s="2"/>
      <c r="B30" s="2"/>
      <c r="C30" s="52"/>
      <c r="D30" s="53"/>
      <c r="E30" s="54"/>
    </row>
    <row r="31" spans="1:5" ht="28.5" x14ac:dyDescent="0.45">
      <c r="A31" s="315" t="e">
        <f>#REF!</f>
        <v>#REF!</v>
      </c>
      <c r="B31" s="315"/>
      <c r="C31" s="315"/>
      <c r="D31" s="315"/>
      <c r="E31" s="315"/>
    </row>
    <row r="32" spans="1:5" s="1" customFormat="1" ht="16.5" customHeight="1" x14ac:dyDescent="0.25">
      <c r="A32" s="55" t="s">
        <v>62</v>
      </c>
      <c r="B32" s="55"/>
      <c r="C32" s="55"/>
      <c r="D32" s="22"/>
      <c r="E32" s="22"/>
    </row>
    <row r="33" spans="1:5" s="1" customFormat="1" ht="15.75" x14ac:dyDescent="0.25">
      <c r="A33" s="23">
        <v>61020</v>
      </c>
      <c r="C33" s="1" t="s">
        <v>11</v>
      </c>
      <c r="D33" s="212">
        <v>32500</v>
      </c>
      <c r="E33" s="213" t="s">
        <v>49</v>
      </c>
    </row>
    <row r="34" spans="1:5" s="1" customFormat="1" ht="15.75" x14ac:dyDescent="0.25">
      <c r="A34" s="23">
        <v>61030</v>
      </c>
      <c r="C34" s="1" t="s">
        <v>63</v>
      </c>
      <c r="D34" s="212">
        <v>101000</v>
      </c>
      <c r="E34" s="213">
        <v>0</v>
      </c>
    </row>
    <row r="35" spans="1:5" s="1" customFormat="1" ht="15.75" x14ac:dyDescent="0.25">
      <c r="A35" s="23">
        <v>61040</v>
      </c>
      <c r="C35" s="1" t="s">
        <v>12</v>
      </c>
      <c r="D35" s="212">
        <v>40000</v>
      </c>
      <c r="E35" s="213"/>
    </row>
    <row r="36" spans="1:5" s="1" customFormat="1" ht="15.75" x14ac:dyDescent="0.25">
      <c r="A36" s="23">
        <v>61050</v>
      </c>
      <c r="C36" s="1" t="s">
        <v>18</v>
      </c>
      <c r="D36" s="212">
        <v>4000</v>
      </c>
      <c r="E36" s="213"/>
    </row>
    <row r="37" spans="1:5" s="1" customFormat="1" ht="15.75" x14ac:dyDescent="0.25">
      <c r="A37" s="23">
        <v>61060</v>
      </c>
      <c r="C37" s="1" t="s">
        <v>24</v>
      </c>
      <c r="D37" s="212">
        <v>6000</v>
      </c>
      <c r="E37" s="213"/>
    </row>
    <row r="38" spans="1:5" s="1" customFormat="1" ht="15.75" x14ac:dyDescent="0.25">
      <c r="A38" s="23">
        <v>61085</v>
      </c>
      <c r="C38" s="1" t="s">
        <v>21</v>
      </c>
      <c r="D38" s="212">
        <v>120000</v>
      </c>
      <c r="E38" s="213"/>
    </row>
    <row r="39" spans="1:5" s="1" customFormat="1" ht="15.75" x14ac:dyDescent="0.25">
      <c r="A39" s="23">
        <v>61092</v>
      </c>
      <c r="C39" s="1" t="s">
        <v>64</v>
      </c>
      <c r="D39" s="212">
        <v>6000</v>
      </c>
      <c r="E39" s="213"/>
    </row>
    <row r="40" spans="1:5" s="1" customFormat="1" ht="15.75" x14ac:dyDescent="0.25">
      <c r="A40" s="23">
        <v>61095</v>
      </c>
      <c r="C40" s="1" t="s">
        <v>23</v>
      </c>
      <c r="D40" s="212">
        <v>5000</v>
      </c>
      <c r="E40" s="213"/>
    </row>
    <row r="41" spans="1:5" s="1" customFormat="1" ht="15.75" x14ac:dyDescent="0.25">
      <c r="A41" s="57" t="s">
        <v>67</v>
      </c>
      <c r="B41" s="58"/>
      <c r="C41" s="59"/>
      <c r="D41" s="60"/>
      <c r="E41" s="61">
        <f>SUM(D33:D40)</f>
        <v>314500</v>
      </c>
    </row>
    <row r="42" spans="1:5" s="1" customFormat="1" ht="15.75" x14ac:dyDescent="0.25">
      <c r="A42" s="2"/>
      <c r="B42" s="2"/>
      <c r="C42" s="52"/>
      <c r="D42" s="53"/>
      <c r="E42" s="62"/>
    </row>
    <row r="43" spans="1:5" s="1" customFormat="1" ht="15.75" x14ac:dyDescent="0.25">
      <c r="A43" s="316" t="s">
        <v>68</v>
      </c>
      <c r="B43" s="317"/>
      <c r="C43" s="317"/>
      <c r="D43" s="317"/>
      <c r="E43" s="317"/>
    </row>
    <row r="44" spans="1:5" s="1" customFormat="1" ht="15.75" x14ac:dyDescent="0.25">
      <c r="A44" s="63" t="s">
        <v>69</v>
      </c>
      <c r="B44" s="64"/>
      <c r="C44" s="65"/>
      <c r="D44" s="212"/>
      <c r="E44" s="213"/>
    </row>
    <row r="45" spans="1:5" s="1" customFormat="1" ht="15.75" x14ac:dyDescent="0.25">
      <c r="A45" s="66" t="s">
        <v>70</v>
      </c>
      <c r="C45" s="23"/>
      <c r="D45" s="212"/>
      <c r="E45" s="213"/>
    </row>
    <row r="46" spans="1:5" s="1" customFormat="1" ht="15.75" x14ac:dyDescent="0.25">
      <c r="A46" s="66"/>
      <c r="B46" s="66" t="s">
        <v>71</v>
      </c>
      <c r="C46" s="67"/>
      <c r="D46" s="212"/>
      <c r="E46" s="213"/>
    </row>
    <row r="47" spans="1:5" s="1" customFormat="1" ht="15.75" x14ac:dyDescent="0.25">
      <c r="A47" s="68">
        <v>64110</v>
      </c>
      <c r="C47" s="1" t="s">
        <v>72</v>
      </c>
      <c r="D47" s="212">
        <v>493284.35</v>
      </c>
      <c r="E47" s="213"/>
    </row>
    <row r="48" spans="1:5" s="1" customFormat="1" ht="15.75" x14ac:dyDescent="0.25">
      <c r="A48" s="68">
        <v>64120</v>
      </c>
      <c r="C48" s="1" t="s">
        <v>73</v>
      </c>
      <c r="D48" s="212">
        <v>237856.1</v>
      </c>
      <c r="E48" s="213"/>
    </row>
    <row r="49" spans="1:5" s="1" customFormat="1" ht="15.75" x14ac:dyDescent="0.25">
      <c r="A49" s="68">
        <v>64125</v>
      </c>
      <c r="C49" s="1" t="s">
        <v>74</v>
      </c>
      <c r="D49" s="212">
        <v>5000</v>
      </c>
      <c r="E49" s="213"/>
    </row>
    <row r="50" spans="1:5" s="1" customFormat="1" ht="15.75" x14ac:dyDescent="0.25">
      <c r="A50" s="69"/>
      <c r="B50" s="70" t="s">
        <v>71</v>
      </c>
      <c r="C50" s="70"/>
      <c r="D50" s="71"/>
      <c r="E50" s="72">
        <f>SUM(D44:D49)</f>
        <v>736140.45</v>
      </c>
    </row>
    <row r="51" spans="1:5" s="1" customFormat="1" ht="15.75" x14ac:dyDescent="0.25">
      <c r="A51" s="68"/>
      <c r="B51" s="73"/>
      <c r="C51" s="73"/>
      <c r="D51" s="212"/>
      <c r="E51" s="219"/>
    </row>
    <row r="52" spans="1:5" s="1" customFormat="1" ht="15.75" x14ac:dyDescent="0.25">
      <c r="A52" s="68"/>
      <c r="B52" s="74" t="s">
        <v>75</v>
      </c>
      <c r="C52" s="23"/>
      <c r="D52" s="212"/>
      <c r="E52" s="213"/>
    </row>
    <row r="53" spans="1:5" s="1" customFormat="1" ht="15.75" x14ac:dyDescent="0.25">
      <c r="A53" s="23">
        <v>64210</v>
      </c>
      <c r="C53" s="1" t="s">
        <v>76</v>
      </c>
      <c r="D53" s="212">
        <v>2772812.24</v>
      </c>
      <c r="E53" s="213"/>
    </row>
    <row r="54" spans="1:5" s="1" customFormat="1" ht="15.75" x14ac:dyDescent="0.25">
      <c r="A54" s="23">
        <v>64215</v>
      </c>
      <c r="B54" s="75"/>
      <c r="C54" s="75" t="s">
        <v>77</v>
      </c>
      <c r="D54" s="212">
        <v>720000</v>
      </c>
      <c r="E54" s="213"/>
    </row>
    <row r="55" spans="1:5" s="1" customFormat="1" ht="15.75" x14ac:dyDescent="0.25">
      <c r="A55" s="23">
        <v>64220</v>
      </c>
      <c r="B55" s="75"/>
      <c r="C55" s="75" t="s">
        <v>78</v>
      </c>
      <c r="D55" s="212">
        <v>0</v>
      </c>
      <c r="E55" s="213"/>
    </row>
    <row r="56" spans="1:5" s="1" customFormat="1" ht="15.75" x14ac:dyDescent="0.25">
      <c r="A56" s="23">
        <v>64225</v>
      </c>
      <c r="B56" s="75"/>
      <c r="C56" s="75" t="s">
        <v>79</v>
      </c>
      <c r="D56" s="212">
        <v>96000</v>
      </c>
      <c r="E56" s="213">
        <v>0</v>
      </c>
    </row>
    <row r="57" spans="1:5" s="1" customFormat="1" ht="15.75" x14ac:dyDescent="0.25">
      <c r="A57" s="23">
        <v>64230</v>
      </c>
      <c r="B57" s="75"/>
      <c r="C57" s="75" t="s">
        <v>255</v>
      </c>
      <c r="D57" s="212">
        <v>140000</v>
      </c>
      <c r="E57" s="213"/>
    </row>
    <row r="58" spans="1:5" s="1" customFormat="1" ht="15.75" x14ac:dyDescent="0.25">
      <c r="A58" s="23">
        <v>64235</v>
      </c>
      <c r="B58" s="75"/>
      <c r="C58" s="75" t="s">
        <v>81</v>
      </c>
      <c r="D58" s="212">
        <v>12000</v>
      </c>
      <c r="E58" s="213"/>
    </row>
    <row r="59" spans="1:5" s="1" customFormat="1" ht="15.75" x14ac:dyDescent="0.25">
      <c r="A59" s="23">
        <v>64240</v>
      </c>
      <c r="B59" s="75"/>
      <c r="C59" s="75" t="s">
        <v>82</v>
      </c>
      <c r="D59" s="212">
        <v>60000</v>
      </c>
      <c r="E59" s="213"/>
    </row>
    <row r="60" spans="1:5" s="1" customFormat="1" ht="15.75" x14ac:dyDescent="0.25">
      <c r="A60" s="23">
        <v>64250</v>
      </c>
      <c r="B60" s="75"/>
      <c r="C60" s="75" t="s">
        <v>83</v>
      </c>
      <c r="D60" s="212">
        <v>192000</v>
      </c>
      <c r="E60" s="213"/>
    </row>
    <row r="61" spans="1:5" s="1" customFormat="1" ht="15.75" x14ac:dyDescent="0.25">
      <c r="A61" s="76">
        <v>64252</v>
      </c>
      <c r="C61" s="77" t="s">
        <v>84</v>
      </c>
      <c r="D61" s="212">
        <v>5000</v>
      </c>
      <c r="E61" s="213"/>
    </row>
    <row r="62" spans="1:5" s="1" customFormat="1" ht="15.75" x14ac:dyDescent="0.25">
      <c r="A62" s="78"/>
      <c r="B62" s="79" t="s">
        <v>75</v>
      </c>
      <c r="C62" s="80"/>
      <c r="D62" s="71"/>
      <c r="E62" s="81">
        <f>SUM(D52:D61)</f>
        <v>3997812.24</v>
      </c>
    </row>
    <row r="63" spans="1:5" s="1" customFormat="1" ht="15.75" x14ac:dyDescent="0.25">
      <c r="A63" s="76"/>
      <c r="B63" s="82"/>
      <c r="C63" s="83"/>
      <c r="D63" s="212"/>
      <c r="E63" s="220"/>
    </row>
    <row r="64" spans="1:5" s="1" customFormat="1" ht="15.75" x14ac:dyDescent="0.25">
      <c r="B64" s="74" t="s">
        <v>85</v>
      </c>
      <c r="C64" s="23"/>
      <c r="D64" s="212"/>
      <c r="E64" s="213"/>
    </row>
    <row r="65" spans="1:5" s="1" customFormat="1" ht="15.75" x14ac:dyDescent="0.25">
      <c r="A65" s="23">
        <v>64310</v>
      </c>
      <c r="C65" s="77" t="s">
        <v>73</v>
      </c>
      <c r="D65" s="212">
        <v>550000</v>
      </c>
      <c r="E65" s="213"/>
    </row>
    <row r="66" spans="1:5" s="1" customFormat="1" ht="15.75" x14ac:dyDescent="0.25">
      <c r="A66" s="23">
        <v>64315</v>
      </c>
      <c r="C66" s="77" t="s">
        <v>86</v>
      </c>
      <c r="D66" s="212">
        <v>18000</v>
      </c>
      <c r="E66" s="213"/>
    </row>
    <row r="67" spans="1:5" s="1" customFormat="1" ht="15.75" x14ac:dyDescent="0.25">
      <c r="A67" s="23">
        <v>64320</v>
      </c>
      <c r="C67" s="1" t="s">
        <v>256</v>
      </c>
      <c r="D67" s="212">
        <v>0</v>
      </c>
      <c r="E67" s="213"/>
    </row>
    <row r="68" spans="1:5" s="1" customFormat="1" ht="15.75" x14ac:dyDescent="0.25">
      <c r="A68" s="85"/>
      <c r="B68" s="79" t="s">
        <v>85</v>
      </c>
      <c r="C68" s="69"/>
      <c r="D68" s="71"/>
      <c r="E68" s="81">
        <f>SUM(D64:D67)</f>
        <v>568000</v>
      </c>
    </row>
    <row r="69" spans="1:5" s="1" customFormat="1" ht="15.75" x14ac:dyDescent="0.25">
      <c r="B69" s="82"/>
      <c r="C69" s="68"/>
      <c r="D69" s="212"/>
      <c r="E69" s="220"/>
    </row>
    <row r="70" spans="1:5" s="1" customFormat="1" ht="15.75" x14ac:dyDescent="0.25">
      <c r="B70" s="74" t="s">
        <v>87</v>
      </c>
      <c r="C70" s="75"/>
      <c r="D70" s="212"/>
      <c r="E70" s="213"/>
    </row>
    <row r="71" spans="1:5" s="1" customFormat="1" ht="15.75" x14ac:dyDescent="0.25">
      <c r="A71" s="23">
        <v>64500</v>
      </c>
      <c r="C71" s="1" t="s">
        <v>88</v>
      </c>
      <c r="D71" s="212">
        <v>25000</v>
      </c>
      <c r="E71" s="213"/>
    </row>
    <row r="72" spans="1:5" s="1" customFormat="1" ht="15.75" x14ac:dyDescent="0.25">
      <c r="A72" s="86" t="s">
        <v>49</v>
      </c>
      <c r="B72" s="79" t="s">
        <v>87</v>
      </c>
      <c r="C72" s="79"/>
      <c r="D72" s="71"/>
      <c r="E72" s="87">
        <f>SUM(D70:D71)</f>
        <v>25000</v>
      </c>
    </row>
    <row r="73" spans="1:5" s="1" customFormat="1" ht="15.75" x14ac:dyDescent="0.25">
      <c r="C73" s="23"/>
      <c r="D73" s="38"/>
      <c r="E73" s="25"/>
    </row>
    <row r="74" spans="1:5" s="1" customFormat="1" ht="15.75" x14ac:dyDescent="0.25">
      <c r="A74" s="88" t="s">
        <v>89</v>
      </c>
      <c r="B74" s="89"/>
      <c r="C74" s="90"/>
      <c r="D74" s="91"/>
      <c r="E74" s="92">
        <f>SUM(D44:D73)</f>
        <v>5326952.6900000004</v>
      </c>
    </row>
    <row r="75" spans="1:5" s="1" customFormat="1" ht="15.75" x14ac:dyDescent="0.25">
      <c r="A75" s="66" t="s">
        <v>90</v>
      </c>
      <c r="C75" s="23"/>
      <c r="D75" s="212"/>
      <c r="E75" s="213"/>
    </row>
    <row r="76" spans="1:5" s="1" customFormat="1" ht="15.75" x14ac:dyDescent="0.25">
      <c r="A76" s="23">
        <v>64605</v>
      </c>
      <c r="B76" s="75" t="s">
        <v>25</v>
      </c>
      <c r="D76" s="221">
        <v>112000</v>
      </c>
      <c r="E76" s="213"/>
    </row>
    <row r="77" spans="1:5" s="1" customFormat="1" ht="15.75" x14ac:dyDescent="0.25">
      <c r="A77" s="23"/>
      <c r="B77" s="75"/>
      <c r="D77" s="221"/>
      <c r="E77" s="213"/>
    </row>
    <row r="78" spans="1:5" s="1" customFormat="1" ht="15.75" x14ac:dyDescent="0.25">
      <c r="A78" s="94" t="s">
        <v>91</v>
      </c>
      <c r="B78" s="95"/>
      <c r="C78" s="95"/>
      <c r="D78" s="96"/>
      <c r="E78" s="97">
        <f>SUM(D75:D77)</f>
        <v>112000</v>
      </c>
    </row>
    <row r="79" spans="1:5" s="1" customFormat="1" ht="15.75" x14ac:dyDescent="0.25">
      <c r="A79" s="74" t="s">
        <v>257</v>
      </c>
      <c r="D79" s="221"/>
      <c r="E79" s="213"/>
    </row>
    <row r="80" spans="1:5" s="1" customFormat="1" ht="15.75" x14ac:dyDescent="0.25">
      <c r="A80" s="23">
        <v>64615</v>
      </c>
      <c r="B80" s="75"/>
      <c r="C80" s="75" t="s">
        <v>258</v>
      </c>
      <c r="D80" s="221">
        <v>36000</v>
      </c>
      <c r="E80" s="213" t="s">
        <v>49</v>
      </c>
    </row>
    <row r="81" spans="1:5" s="1" customFormat="1" ht="15.75" x14ac:dyDescent="0.25">
      <c r="A81" s="23">
        <v>64620</v>
      </c>
      <c r="B81" s="75"/>
      <c r="C81" s="75" t="s">
        <v>259</v>
      </c>
      <c r="D81" s="221">
        <v>4000</v>
      </c>
      <c r="E81" s="213"/>
    </row>
    <row r="82" spans="1:5" s="1" customFormat="1" ht="15.75" x14ac:dyDescent="0.25">
      <c r="A82" s="23">
        <v>64625</v>
      </c>
      <c r="B82" s="75"/>
      <c r="C82" s="75" t="s">
        <v>260</v>
      </c>
      <c r="D82" s="221">
        <v>18000</v>
      </c>
      <c r="E82" s="213"/>
    </row>
    <row r="83" spans="1:5" s="1" customFormat="1" ht="15.75" x14ac:dyDescent="0.25">
      <c r="A83" s="23">
        <v>64630</v>
      </c>
      <c r="B83" s="75"/>
      <c r="C83" s="75" t="s">
        <v>94</v>
      </c>
      <c r="D83" s="221">
        <v>3600</v>
      </c>
      <c r="E83" s="213"/>
    </row>
    <row r="84" spans="1:5" s="1" customFormat="1" ht="15.75" x14ac:dyDescent="0.25">
      <c r="A84" s="23">
        <v>64635</v>
      </c>
      <c r="B84" s="75"/>
      <c r="C84" s="75" t="s">
        <v>95</v>
      </c>
      <c r="D84" s="221">
        <v>0</v>
      </c>
      <c r="E84" s="213"/>
    </row>
    <row r="85" spans="1:5" s="1" customFormat="1" ht="15.75" x14ac:dyDescent="0.25">
      <c r="A85" s="23">
        <v>64650</v>
      </c>
      <c r="B85" s="75"/>
      <c r="C85" s="75" t="s">
        <v>96</v>
      </c>
      <c r="D85" s="221">
        <v>728253.36</v>
      </c>
      <c r="E85" s="213"/>
    </row>
    <row r="86" spans="1:5" s="1" customFormat="1" ht="15.75" x14ac:dyDescent="0.25">
      <c r="A86" s="23">
        <v>64660</v>
      </c>
      <c r="B86" s="75"/>
      <c r="C86" s="75" t="s">
        <v>97</v>
      </c>
      <c r="D86" s="221">
        <v>39100</v>
      </c>
      <c r="E86" s="213"/>
    </row>
    <row r="87" spans="1:5" s="1" customFormat="1" ht="15.75" x14ac:dyDescent="0.25">
      <c r="A87" s="23">
        <v>64670</v>
      </c>
      <c r="B87" s="75"/>
      <c r="C87" s="75" t="s">
        <v>98</v>
      </c>
      <c r="D87" s="221">
        <v>8351.32</v>
      </c>
      <c r="E87" s="213"/>
    </row>
    <row r="88" spans="1:5" s="1" customFormat="1" ht="15.75" x14ac:dyDescent="0.25">
      <c r="A88" s="98">
        <v>64680</v>
      </c>
      <c r="B88" s="75"/>
      <c r="C88" s="75" t="s">
        <v>99</v>
      </c>
      <c r="D88" s="221">
        <v>2120</v>
      </c>
      <c r="E88" s="213"/>
    </row>
    <row r="89" spans="1:5" s="1" customFormat="1" ht="15.75" x14ac:dyDescent="0.25">
      <c r="A89" s="99" t="s">
        <v>261</v>
      </c>
      <c r="B89" s="100"/>
      <c r="C89" s="100"/>
      <c r="D89" s="96"/>
      <c r="E89" s="97">
        <f>SUM(D79:D88)</f>
        <v>839424.67999999993</v>
      </c>
    </row>
    <row r="90" spans="1:5" s="1" customFormat="1" ht="15.75" x14ac:dyDescent="0.25">
      <c r="A90" s="101"/>
      <c r="B90" s="75"/>
      <c r="C90" s="75"/>
      <c r="D90" s="221"/>
      <c r="E90" s="222"/>
    </row>
    <row r="91" spans="1:5" s="1" customFormat="1" ht="15.75" x14ac:dyDescent="0.25">
      <c r="A91" s="74" t="s">
        <v>101</v>
      </c>
      <c r="D91" s="221"/>
      <c r="E91" s="213"/>
    </row>
    <row r="92" spans="1:5" s="1" customFormat="1" ht="15.75" x14ac:dyDescent="0.25">
      <c r="A92" s="23">
        <v>64692</v>
      </c>
      <c r="B92" s="75" t="s">
        <v>102</v>
      </c>
      <c r="D92" s="221">
        <v>249275.62</v>
      </c>
      <c r="E92" s="213"/>
    </row>
    <row r="93" spans="1:5" s="1" customFormat="1" ht="15.75" x14ac:dyDescent="0.25">
      <c r="A93" s="23">
        <v>64694</v>
      </c>
      <c r="B93" s="75" t="s">
        <v>103</v>
      </c>
      <c r="D93" s="221">
        <v>58298.33</v>
      </c>
      <c r="E93" s="213"/>
    </row>
    <row r="94" spans="1:5" s="1" customFormat="1" ht="15.75" x14ac:dyDescent="0.25">
      <c r="A94" s="23">
        <v>64696</v>
      </c>
      <c r="B94" s="75" t="s">
        <v>104</v>
      </c>
      <c r="D94" s="221">
        <v>80100</v>
      </c>
      <c r="E94" s="213"/>
    </row>
    <row r="95" spans="1:5" s="1" customFormat="1" ht="15.75" x14ac:dyDescent="0.25">
      <c r="A95" s="99" t="s">
        <v>105</v>
      </c>
      <c r="B95" s="102"/>
      <c r="C95" s="95"/>
      <c r="D95" s="96"/>
      <c r="E95" s="97">
        <f>SUM(D91:D94)</f>
        <v>387673.95</v>
      </c>
    </row>
    <row r="96" spans="1:5" s="1" customFormat="1" ht="15.75" x14ac:dyDescent="0.25">
      <c r="A96" s="101"/>
      <c r="B96" s="73"/>
      <c r="D96" s="221"/>
      <c r="E96" s="222"/>
    </row>
    <row r="97" spans="1:5" s="1" customFormat="1" ht="15.75" x14ac:dyDescent="0.25">
      <c r="A97" s="74" t="s">
        <v>106</v>
      </c>
      <c r="B97" s="73"/>
      <c r="D97" s="221"/>
      <c r="E97" s="222"/>
    </row>
    <row r="98" spans="1:5" s="1" customFormat="1" ht="15.75" x14ac:dyDescent="0.25">
      <c r="A98" s="23">
        <v>64700</v>
      </c>
      <c r="B98" s="75" t="s">
        <v>107</v>
      </c>
      <c r="D98" s="221">
        <v>366286.06</v>
      </c>
      <c r="E98" s="213">
        <v>0</v>
      </c>
    </row>
    <row r="99" spans="1:5" s="1" customFormat="1" ht="15.75" x14ac:dyDescent="0.25">
      <c r="A99" s="23">
        <v>64725</v>
      </c>
      <c r="B99" s="75" t="s">
        <v>108</v>
      </c>
      <c r="D99" s="221">
        <v>12500</v>
      </c>
      <c r="E99" s="213"/>
    </row>
    <row r="100" spans="1:5" s="1" customFormat="1" ht="15.75" x14ac:dyDescent="0.25">
      <c r="A100" s="99" t="s">
        <v>109</v>
      </c>
      <c r="B100" s="103"/>
      <c r="C100" s="102"/>
      <c r="D100" s="96"/>
      <c r="E100" s="97">
        <f>SUM(D97:D99)</f>
        <v>378786.06</v>
      </c>
    </row>
    <row r="101" spans="1:5" s="1" customFormat="1" ht="15.75" x14ac:dyDescent="0.25">
      <c r="A101" s="23"/>
      <c r="D101" s="38"/>
      <c r="E101" s="25"/>
    </row>
    <row r="102" spans="1:5" s="1" customFormat="1" ht="15.75" x14ac:dyDescent="0.25">
      <c r="A102" s="104" t="s">
        <v>110</v>
      </c>
      <c r="B102" s="105"/>
      <c r="C102" s="90"/>
      <c r="D102" s="91"/>
      <c r="E102" s="106">
        <f>SUM(E100,E95,E89,E78)</f>
        <v>1717884.69</v>
      </c>
    </row>
    <row r="103" spans="1:5" s="1" customFormat="1" ht="15.75" x14ac:dyDescent="0.25">
      <c r="C103" s="23"/>
      <c r="D103" s="29"/>
      <c r="E103" s="107"/>
    </row>
    <row r="104" spans="1:5" s="1" customFormat="1" ht="15.75" x14ac:dyDescent="0.25">
      <c r="A104" s="108" t="s">
        <v>111</v>
      </c>
      <c r="B104" s="109"/>
      <c r="C104" s="110"/>
      <c r="D104" s="111"/>
      <c r="E104" s="112">
        <f>SUM(E74,E102)</f>
        <v>7044837.3800000008</v>
      </c>
    </row>
    <row r="105" spans="1:5" s="1" customFormat="1" ht="15.75" x14ac:dyDescent="0.25">
      <c r="A105" s="63" t="s">
        <v>112</v>
      </c>
      <c r="B105" s="64"/>
      <c r="C105" s="65"/>
      <c r="D105" s="22"/>
      <c r="E105" s="22"/>
    </row>
    <row r="106" spans="1:5" s="1" customFormat="1" ht="15.75" x14ac:dyDescent="0.25">
      <c r="A106" s="66"/>
      <c r="B106" s="66" t="s">
        <v>113</v>
      </c>
      <c r="C106" s="23"/>
      <c r="D106" s="212"/>
      <c r="E106" s="213"/>
    </row>
    <row r="107" spans="1:5" s="1" customFormat="1" ht="15.75" x14ac:dyDescent="0.25">
      <c r="A107" s="23">
        <v>65035</v>
      </c>
      <c r="C107" s="1" t="s">
        <v>114</v>
      </c>
      <c r="D107" s="212">
        <v>10000</v>
      </c>
      <c r="E107" s="213"/>
    </row>
    <row r="108" spans="1:5" s="1" customFormat="1" ht="15.75" x14ac:dyDescent="0.25">
      <c r="A108" s="23">
        <v>65031</v>
      </c>
      <c r="C108" s="1" t="s">
        <v>115</v>
      </c>
      <c r="D108" s="212">
        <v>50000</v>
      </c>
      <c r="E108" s="213"/>
    </row>
    <row r="109" spans="1:5" s="1" customFormat="1" ht="15.75" x14ac:dyDescent="0.25">
      <c r="A109" s="23">
        <v>65032</v>
      </c>
      <c r="C109" s="1" t="s">
        <v>29</v>
      </c>
      <c r="D109" s="212">
        <v>30000</v>
      </c>
      <c r="E109" s="213"/>
    </row>
    <row r="110" spans="1:5" s="1" customFormat="1" ht="15.75" x14ac:dyDescent="0.25">
      <c r="A110" s="23">
        <v>65033</v>
      </c>
      <c r="C110" s="115" t="s">
        <v>30</v>
      </c>
      <c r="D110" s="212">
        <v>10000</v>
      </c>
      <c r="E110" s="213"/>
    </row>
    <row r="111" spans="1:5" s="1" customFormat="1" ht="15.75" x14ac:dyDescent="0.25">
      <c r="A111" s="23">
        <v>65034</v>
      </c>
      <c r="C111" s="1" t="s">
        <v>31</v>
      </c>
      <c r="D111" s="212">
        <v>50000</v>
      </c>
      <c r="E111" s="213"/>
    </row>
    <row r="112" spans="1:5" s="1" customFormat="1" ht="15.75" x14ac:dyDescent="0.25">
      <c r="A112" s="23">
        <v>65036</v>
      </c>
      <c r="C112" s="1" t="s">
        <v>116</v>
      </c>
      <c r="D112" s="212">
        <v>7000</v>
      </c>
      <c r="E112" s="213"/>
    </row>
    <row r="113" spans="1:5" s="1" customFormat="1" ht="15.75" x14ac:dyDescent="0.25">
      <c r="A113" s="23">
        <v>65084</v>
      </c>
      <c r="C113" s="1" t="s">
        <v>117</v>
      </c>
      <c r="D113" s="212">
        <v>5000</v>
      </c>
      <c r="E113" s="213"/>
    </row>
    <row r="114" spans="1:5" s="1" customFormat="1" ht="15.75" x14ac:dyDescent="0.25">
      <c r="A114" s="116"/>
      <c r="B114" s="95" t="s">
        <v>113</v>
      </c>
      <c r="C114" s="95"/>
      <c r="D114" s="117"/>
      <c r="E114" s="118">
        <f>SUM(D105:D113)</f>
        <v>162000</v>
      </c>
    </row>
    <row r="115" spans="1:5" s="1" customFormat="1" ht="15.75" x14ac:dyDescent="0.25">
      <c r="A115" s="23"/>
      <c r="D115" s="214"/>
      <c r="E115" s="223"/>
    </row>
    <row r="116" spans="1:5" s="1" customFormat="1" ht="15.75" x14ac:dyDescent="0.25">
      <c r="A116" s="23"/>
      <c r="B116" s="66" t="s">
        <v>118</v>
      </c>
      <c r="D116" s="212"/>
      <c r="E116" s="213"/>
    </row>
    <row r="117" spans="1:5" s="1" customFormat="1" ht="15.75" x14ac:dyDescent="0.25">
      <c r="A117" s="23">
        <v>65021</v>
      </c>
      <c r="C117" s="1" t="s">
        <v>119</v>
      </c>
      <c r="D117" s="212">
        <v>6000</v>
      </c>
      <c r="E117" s="213"/>
    </row>
    <row r="118" spans="1:5" s="1" customFormat="1" ht="15.75" x14ac:dyDescent="0.25">
      <c r="A118" s="23">
        <v>65023</v>
      </c>
      <c r="C118" s="1" t="s">
        <v>120</v>
      </c>
      <c r="D118" s="212">
        <v>81000</v>
      </c>
      <c r="E118" s="213"/>
    </row>
    <row r="119" spans="1:5" s="1" customFormat="1" ht="15.75" x14ac:dyDescent="0.25">
      <c r="A119" s="23">
        <v>65025</v>
      </c>
      <c r="C119" s="1" t="s">
        <v>121</v>
      </c>
      <c r="D119" s="212">
        <v>22000</v>
      </c>
      <c r="E119" s="213"/>
    </row>
    <row r="120" spans="1:5" s="1" customFormat="1" ht="15.75" x14ac:dyDescent="0.25">
      <c r="A120" s="23">
        <v>65026</v>
      </c>
      <c r="C120" s="1" t="s">
        <v>122</v>
      </c>
      <c r="D120" s="212">
        <v>32000</v>
      </c>
      <c r="E120" s="213"/>
    </row>
    <row r="121" spans="1:5" s="1" customFormat="1" ht="15.75" x14ac:dyDescent="0.25">
      <c r="A121" s="23">
        <v>65027</v>
      </c>
      <c r="C121" s="1" t="s">
        <v>123</v>
      </c>
      <c r="D121" s="212">
        <v>22000</v>
      </c>
      <c r="E121" s="213"/>
    </row>
    <row r="122" spans="1:5" s="1" customFormat="1" ht="15.75" x14ac:dyDescent="0.25">
      <c r="A122" s="23">
        <v>65028</v>
      </c>
      <c r="C122" s="1" t="s">
        <v>124</v>
      </c>
      <c r="D122" s="212">
        <v>17500</v>
      </c>
      <c r="E122" s="213"/>
    </row>
    <row r="123" spans="1:5" s="1" customFormat="1" ht="15.75" x14ac:dyDescent="0.25">
      <c r="A123" s="23">
        <v>65029</v>
      </c>
      <c r="C123" s="1" t="s">
        <v>262</v>
      </c>
      <c r="D123" s="212">
        <v>2500</v>
      </c>
      <c r="E123" s="213"/>
    </row>
    <row r="124" spans="1:5" s="1" customFormat="1" ht="15.75" x14ac:dyDescent="0.25">
      <c r="A124" s="116"/>
      <c r="B124" s="102" t="s">
        <v>118</v>
      </c>
      <c r="C124" s="95"/>
      <c r="D124" s="117"/>
      <c r="E124" s="118">
        <f>SUM(D116:D123)</f>
        <v>183000</v>
      </c>
    </row>
    <row r="125" spans="1:5" s="1" customFormat="1" ht="15.75" x14ac:dyDescent="0.25">
      <c r="C125" s="23"/>
      <c r="D125" s="24"/>
      <c r="E125" s="25"/>
    </row>
    <row r="126" spans="1:5" s="1" customFormat="1" ht="15.75" x14ac:dyDescent="0.25">
      <c r="A126" s="108" t="s">
        <v>127</v>
      </c>
      <c r="B126" s="109"/>
      <c r="C126" s="110"/>
      <c r="D126" s="111"/>
      <c r="E126" s="119">
        <f>SUM(D105:D125)</f>
        <v>345000</v>
      </c>
    </row>
    <row r="127" spans="1:5" s="1" customFormat="1" ht="15.75" x14ac:dyDescent="0.25">
      <c r="C127" s="23"/>
      <c r="D127" s="214"/>
      <c r="E127" s="223"/>
    </row>
    <row r="128" spans="1:5" s="1" customFormat="1" ht="15.75" x14ac:dyDescent="0.25">
      <c r="A128" s="63" t="s">
        <v>128</v>
      </c>
      <c r="B128" s="64"/>
      <c r="C128" s="65"/>
      <c r="D128" s="22"/>
      <c r="E128" s="22"/>
    </row>
    <row r="129" spans="1:5" s="1" customFormat="1" ht="15.75" x14ac:dyDescent="0.25">
      <c r="A129" s="23">
        <v>65241</v>
      </c>
      <c r="B129" s="1" t="s">
        <v>129</v>
      </c>
      <c r="D129" s="212">
        <v>10000</v>
      </c>
      <c r="E129" s="213"/>
    </row>
    <row r="130" spans="1:5" s="1" customFormat="1" ht="15.75" x14ac:dyDescent="0.25">
      <c r="A130" s="23">
        <v>65242</v>
      </c>
      <c r="B130" s="1" t="s">
        <v>32</v>
      </c>
      <c r="D130" s="212">
        <v>85000</v>
      </c>
      <c r="E130" s="213"/>
    </row>
    <row r="131" spans="1:5" s="1" customFormat="1" ht="15.75" x14ac:dyDescent="0.25">
      <c r="A131" s="23">
        <v>65243</v>
      </c>
      <c r="B131" s="1" t="s">
        <v>33</v>
      </c>
      <c r="D131" s="212">
        <v>10000</v>
      </c>
      <c r="E131" s="213"/>
    </row>
    <row r="132" spans="1:5" s="1" customFormat="1" ht="15.75" x14ac:dyDescent="0.25">
      <c r="A132" s="23">
        <v>65244</v>
      </c>
      <c r="B132" s="1" t="s">
        <v>263</v>
      </c>
      <c r="D132" s="212">
        <v>50000</v>
      </c>
      <c r="E132" s="213"/>
    </row>
    <row r="133" spans="1:5" s="1" customFormat="1" ht="15.75" x14ac:dyDescent="0.25">
      <c r="A133" s="23">
        <v>65245</v>
      </c>
      <c r="B133" s="1" t="s">
        <v>130</v>
      </c>
      <c r="D133" s="212">
        <v>10000</v>
      </c>
      <c r="E133" s="213"/>
    </row>
    <row r="134" spans="1:5" s="1" customFormat="1" ht="15.75" x14ac:dyDescent="0.25">
      <c r="A134" s="23">
        <v>65246</v>
      </c>
      <c r="B134" s="1" t="s">
        <v>131</v>
      </c>
      <c r="D134" s="212">
        <v>20000</v>
      </c>
      <c r="E134" s="213"/>
    </row>
    <row r="135" spans="1:5" s="1" customFormat="1" ht="15.75" x14ac:dyDescent="0.25">
      <c r="A135" s="23">
        <v>65299</v>
      </c>
      <c r="B135" s="1" t="s">
        <v>132</v>
      </c>
      <c r="C135" s="23"/>
      <c r="D135" s="212"/>
      <c r="E135" s="213"/>
    </row>
    <row r="136" spans="1:5" s="1" customFormat="1" ht="15.75" x14ac:dyDescent="0.25">
      <c r="A136" s="108" t="s">
        <v>133</v>
      </c>
      <c r="B136" s="109"/>
      <c r="C136" s="110"/>
      <c r="D136" s="111"/>
      <c r="E136" s="120">
        <f>SUM(D128:D135)</f>
        <v>185000</v>
      </c>
    </row>
    <row r="137" spans="1:5" s="1" customFormat="1" ht="15.75" x14ac:dyDescent="0.25">
      <c r="C137" s="23"/>
      <c r="D137" s="214"/>
      <c r="E137" s="220"/>
    </row>
    <row r="138" spans="1:5" s="1" customFormat="1" ht="15.75" x14ac:dyDescent="0.25">
      <c r="D138" s="4"/>
      <c r="E138" s="4"/>
    </row>
    <row r="139" spans="1:5" s="1" customFormat="1" ht="15.75" x14ac:dyDescent="0.25">
      <c r="A139" s="63" t="s">
        <v>134</v>
      </c>
      <c r="B139" s="64"/>
      <c r="C139" s="65"/>
      <c r="D139" s="22"/>
      <c r="E139" s="22"/>
    </row>
    <row r="140" spans="1:5" s="1" customFormat="1" ht="15.75" x14ac:dyDescent="0.25">
      <c r="A140" s="23">
        <v>61070</v>
      </c>
      <c r="B140" s="1" t="s">
        <v>17</v>
      </c>
      <c r="D140" s="212">
        <v>25000</v>
      </c>
      <c r="E140" s="213"/>
    </row>
    <row r="141" spans="1:5" s="1" customFormat="1" ht="15.75" x14ac:dyDescent="0.25">
      <c r="A141" s="23">
        <v>61080</v>
      </c>
      <c r="B141" s="1" t="s">
        <v>19</v>
      </c>
      <c r="D141" s="212">
        <v>56000</v>
      </c>
      <c r="E141" s="213"/>
    </row>
    <row r="142" spans="1:5" s="1" customFormat="1" ht="15.75" x14ac:dyDescent="0.25">
      <c r="A142" s="23">
        <v>61090</v>
      </c>
      <c r="B142" s="1" t="s">
        <v>22</v>
      </c>
      <c r="D142" s="212">
        <v>85000</v>
      </c>
      <c r="E142" s="213"/>
    </row>
    <row r="143" spans="1:5" s="1" customFormat="1" ht="15.75" x14ac:dyDescent="0.25">
      <c r="A143" s="23">
        <v>65440</v>
      </c>
      <c r="B143" s="1" t="s">
        <v>34</v>
      </c>
      <c r="D143" s="212">
        <v>5000</v>
      </c>
      <c r="E143" s="213"/>
    </row>
    <row r="144" spans="1:5" s="1" customFormat="1" ht="15.75" x14ac:dyDescent="0.25">
      <c r="A144" s="23">
        <v>65550</v>
      </c>
      <c r="B144" s="1" t="s">
        <v>35</v>
      </c>
      <c r="D144" s="212">
        <v>50000</v>
      </c>
      <c r="E144" s="213"/>
    </row>
    <row r="145" spans="1:5" s="1" customFormat="1" ht="15.75" x14ac:dyDescent="0.25">
      <c r="A145" s="23">
        <v>65814</v>
      </c>
      <c r="B145" s="1" t="s">
        <v>135</v>
      </c>
      <c r="D145" s="212">
        <v>3000</v>
      </c>
      <c r="E145" s="213"/>
    </row>
    <row r="146" spans="1:5" s="1" customFormat="1" ht="15.75" x14ac:dyDescent="0.25">
      <c r="A146" s="23">
        <v>65590</v>
      </c>
      <c r="B146" s="1" t="s">
        <v>264</v>
      </c>
      <c r="D146" s="212">
        <v>40000</v>
      </c>
      <c r="E146" s="213"/>
    </row>
    <row r="147" spans="1:5" s="1" customFormat="1" ht="15.75" x14ac:dyDescent="0.25">
      <c r="A147" s="108" t="s">
        <v>137</v>
      </c>
      <c r="B147" s="109"/>
      <c r="C147" s="110"/>
      <c r="D147" s="111"/>
      <c r="E147" s="119">
        <f>SUM(D139:D146)</f>
        <v>264000</v>
      </c>
    </row>
    <row r="148" spans="1:5" s="1" customFormat="1" ht="15.75" x14ac:dyDescent="0.25">
      <c r="C148" s="23"/>
      <c r="D148" s="214"/>
      <c r="E148" s="214"/>
    </row>
    <row r="149" spans="1:5" s="1" customFormat="1" ht="15.75" x14ac:dyDescent="0.25">
      <c r="A149" s="63" t="s">
        <v>138</v>
      </c>
      <c r="B149" s="64"/>
      <c r="C149" s="65"/>
      <c r="D149" s="22"/>
      <c r="E149" s="22"/>
    </row>
    <row r="150" spans="1:5" s="1" customFormat="1" ht="15.75" x14ac:dyDescent="0.25">
      <c r="A150" s="66" t="s">
        <v>139</v>
      </c>
      <c r="C150" s="23"/>
      <c r="D150" s="212"/>
      <c r="E150" s="213"/>
    </row>
    <row r="151" spans="1:5" s="1" customFormat="1" ht="15.75" x14ac:dyDescent="0.25">
      <c r="A151" s="23">
        <v>65610</v>
      </c>
      <c r="C151" s="1" t="s">
        <v>36</v>
      </c>
      <c r="D151" s="221">
        <v>110000</v>
      </c>
      <c r="E151" s="213"/>
    </row>
    <row r="152" spans="1:5" s="1" customFormat="1" ht="15.75" x14ac:dyDescent="0.25">
      <c r="A152" s="23">
        <v>65612</v>
      </c>
      <c r="C152" s="1" t="s">
        <v>265</v>
      </c>
      <c r="D152" s="221">
        <v>2700</v>
      </c>
      <c r="E152" s="213"/>
    </row>
    <row r="153" spans="1:5" s="1" customFormat="1" ht="15.75" x14ac:dyDescent="0.25">
      <c r="A153" s="23">
        <v>65614</v>
      </c>
      <c r="C153" s="1" t="s">
        <v>266</v>
      </c>
      <c r="D153" s="221">
        <v>2000</v>
      </c>
      <c r="E153" s="213"/>
    </row>
    <row r="154" spans="1:5" s="1" customFormat="1" ht="15.75" x14ac:dyDescent="0.25">
      <c r="A154" s="121" t="s">
        <v>139</v>
      </c>
      <c r="B154" s="95"/>
      <c r="C154" s="95"/>
      <c r="D154" s="96"/>
      <c r="E154" s="122">
        <f>SUM(D148:D153)</f>
        <v>114700</v>
      </c>
    </row>
    <row r="155" spans="1:5" s="1" customFormat="1" ht="15.75" x14ac:dyDescent="0.25">
      <c r="A155" s="23"/>
      <c r="D155" s="221"/>
      <c r="E155" s="213"/>
    </row>
    <row r="156" spans="1:5" s="1" customFormat="1" ht="15.75" x14ac:dyDescent="0.25">
      <c r="A156" s="66" t="s">
        <v>28</v>
      </c>
      <c r="D156" s="212"/>
      <c r="E156" s="213"/>
    </row>
    <row r="157" spans="1:5" s="1" customFormat="1" ht="15.75" x14ac:dyDescent="0.25">
      <c r="A157" s="23">
        <v>65622</v>
      </c>
      <c r="C157" s="1" t="s">
        <v>141</v>
      </c>
      <c r="D157" s="221">
        <v>155000</v>
      </c>
      <c r="E157" s="213"/>
    </row>
    <row r="158" spans="1:5" s="1" customFormat="1" ht="15.75" x14ac:dyDescent="0.25">
      <c r="A158" s="23">
        <v>65624</v>
      </c>
      <c r="C158" s="1" t="s">
        <v>143</v>
      </c>
      <c r="D158" s="221">
        <v>60500</v>
      </c>
      <c r="E158" s="213"/>
    </row>
    <row r="159" spans="1:5" s="1" customFormat="1" ht="15.75" x14ac:dyDescent="0.25">
      <c r="A159" s="23">
        <v>65626</v>
      </c>
      <c r="C159" s="1" t="s">
        <v>144</v>
      </c>
      <c r="D159" s="221">
        <v>78600</v>
      </c>
      <c r="E159" s="213"/>
    </row>
    <row r="160" spans="1:5" s="1" customFormat="1" ht="15.75" x14ac:dyDescent="0.25">
      <c r="A160" s="123" t="s">
        <v>146</v>
      </c>
      <c r="B160" s="95"/>
      <c r="C160" s="95"/>
      <c r="D160" s="96"/>
      <c r="E160" s="122">
        <f>SUM(D155:D159)</f>
        <v>294100</v>
      </c>
    </row>
    <row r="161" spans="1:5" s="1" customFormat="1" ht="15.75" x14ac:dyDescent="0.25">
      <c r="A161" s="23"/>
      <c r="D161" s="221"/>
      <c r="E161" s="213"/>
    </row>
    <row r="162" spans="1:5" s="1" customFormat="1" ht="15.75" x14ac:dyDescent="0.25">
      <c r="A162" s="66" t="s">
        <v>147</v>
      </c>
      <c r="D162" s="212"/>
      <c r="E162" s="213"/>
    </row>
    <row r="163" spans="1:5" s="1" customFormat="1" ht="15.75" x14ac:dyDescent="0.25">
      <c r="A163" s="23">
        <v>65631</v>
      </c>
      <c r="C163" s="1" t="s">
        <v>148</v>
      </c>
      <c r="D163" s="221">
        <v>3300</v>
      </c>
      <c r="E163" s="213"/>
    </row>
    <row r="164" spans="1:5" s="1" customFormat="1" ht="15.75" x14ac:dyDescent="0.25">
      <c r="A164" s="23">
        <v>65632</v>
      </c>
      <c r="C164" s="1" t="s">
        <v>149</v>
      </c>
      <c r="D164" s="221">
        <v>4400</v>
      </c>
      <c r="E164" s="213"/>
    </row>
    <row r="165" spans="1:5" s="1" customFormat="1" ht="15.75" x14ac:dyDescent="0.25">
      <c r="A165" s="124" t="s">
        <v>147</v>
      </c>
      <c r="B165" s="95"/>
      <c r="C165" s="95"/>
      <c r="D165" s="96"/>
      <c r="E165" s="125">
        <f>SUM(D161:D164)</f>
        <v>7700</v>
      </c>
    </row>
    <row r="166" spans="1:5" s="1" customFormat="1" ht="15.75" x14ac:dyDescent="0.25">
      <c r="A166" s="23"/>
      <c r="D166" s="221"/>
      <c r="E166" s="213"/>
    </row>
    <row r="167" spans="1:5" s="1" customFormat="1" ht="15.75" x14ac:dyDescent="0.25">
      <c r="A167" s="23">
        <v>65650</v>
      </c>
      <c r="B167" s="1" t="s">
        <v>38</v>
      </c>
      <c r="D167" s="212">
        <v>10000</v>
      </c>
      <c r="E167" s="213"/>
    </row>
    <row r="168" spans="1:5" s="1" customFormat="1" ht="15.75" x14ac:dyDescent="0.25">
      <c r="A168" s="23">
        <v>65640</v>
      </c>
      <c r="B168" s="1" t="s">
        <v>151</v>
      </c>
      <c r="D168" s="221">
        <v>1000</v>
      </c>
      <c r="E168" s="213"/>
    </row>
    <row r="169" spans="1:5" s="1" customFormat="1" ht="15.75" x14ac:dyDescent="0.25">
      <c r="A169" s="23">
        <v>65660</v>
      </c>
      <c r="B169" s="1" t="s">
        <v>152</v>
      </c>
      <c r="D169" s="212">
        <v>43000</v>
      </c>
      <c r="E169" s="213"/>
    </row>
    <row r="170" spans="1:5" s="1" customFormat="1" ht="15.75" x14ac:dyDescent="0.25">
      <c r="A170" s="95"/>
      <c r="B170" s="95"/>
      <c r="C170" s="95"/>
      <c r="D170" s="96"/>
      <c r="E170" s="125">
        <f>SUM(D166:D169)</f>
        <v>54000</v>
      </c>
    </row>
    <row r="171" spans="1:5" s="1" customFormat="1" ht="15.75" x14ac:dyDescent="0.25">
      <c r="A171" s="23"/>
      <c r="D171" s="93"/>
      <c r="E171" s="126"/>
    </row>
    <row r="172" spans="1:5" s="1" customFormat="1" ht="15.75" x14ac:dyDescent="0.25">
      <c r="A172" s="127" t="s">
        <v>153</v>
      </c>
      <c r="B172" s="109"/>
      <c r="C172" s="110"/>
      <c r="D172" s="111"/>
      <c r="E172" s="119">
        <f>SUM(E170,E165,E160,E154)</f>
        <v>470500</v>
      </c>
    </row>
    <row r="173" spans="1:5" s="1" customFormat="1" ht="15.75" x14ac:dyDescent="0.25">
      <c r="A173" s="63" t="s">
        <v>154</v>
      </c>
      <c r="B173" s="64"/>
      <c r="C173" s="65"/>
      <c r="D173" s="22"/>
      <c r="E173" s="22"/>
    </row>
    <row r="174" spans="1:5" s="1" customFormat="1" ht="15.75" x14ac:dyDescent="0.25">
      <c r="A174" s="23">
        <v>65720</v>
      </c>
      <c r="B174" s="1" t="s">
        <v>155</v>
      </c>
      <c r="D174" s="212">
        <v>15000</v>
      </c>
      <c r="E174" s="213"/>
    </row>
    <row r="175" spans="1:5" s="1" customFormat="1" ht="15.75" x14ac:dyDescent="0.25">
      <c r="A175" s="23">
        <v>65710</v>
      </c>
      <c r="B175" s="1" t="s">
        <v>39</v>
      </c>
      <c r="D175" s="212">
        <v>10000</v>
      </c>
      <c r="E175" s="213" t="s">
        <v>49</v>
      </c>
    </row>
    <row r="176" spans="1:5" s="1" customFormat="1" ht="15.75" x14ac:dyDescent="0.25">
      <c r="A176" s="127" t="s">
        <v>156</v>
      </c>
      <c r="B176" s="109"/>
      <c r="C176" s="110"/>
      <c r="D176" s="111"/>
      <c r="E176" s="128">
        <f>SUM(D173:D175)</f>
        <v>25000</v>
      </c>
    </row>
    <row r="177" spans="1:5" s="1" customFormat="1" ht="15.75" x14ac:dyDescent="0.25">
      <c r="A177" s="2"/>
      <c r="C177" s="23"/>
      <c r="D177" s="214"/>
      <c r="E177" s="223"/>
    </row>
    <row r="178" spans="1:5" s="1" customFormat="1" ht="15.75" x14ac:dyDescent="0.25">
      <c r="A178" s="63" t="s">
        <v>157</v>
      </c>
      <c r="B178" s="64"/>
      <c r="C178" s="65"/>
      <c r="D178" s="22"/>
      <c r="E178" s="22"/>
    </row>
    <row r="179" spans="1:5" s="1" customFormat="1" ht="15.75" x14ac:dyDescent="0.25">
      <c r="A179" s="66" t="s">
        <v>158</v>
      </c>
      <c r="C179" s="23"/>
      <c r="D179" s="212"/>
      <c r="E179" s="213"/>
    </row>
    <row r="180" spans="1:5" s="1" customFormat="1" ht="15.75" x14ac:dyDescent="0.25">
      <c r="A180" s="23">
        <v>65781</v>
      </c>
      <c r="C180" s="1" t="s">
        <v>158</v>
      </c>
      <c r="D180" s="212">
        <v>81000</v>
      </c>
      <c r="E180" s="213" t="s">
        <v>49</v>
      </c>
    </row>
    <row r="181" spans="1:5" s="1" customFormat="1" ht="15.75" x14ac:dyDescent="0.25">
      <c r="A181" s="23">
        <v>65783</v>
      </c>
      <c r="C181" s="1" t="s">
        <v>267</v>
      </c>
      <c r="D181" s="212">
        <v>2500</v>
      </c>
      <c r="E181" s="213" t="s">
        <v>49</v>
      </c>
    </row>
    <row r="182" spans="1:5" s="1" customFormat="1" ht="15.75" x14ac:dyDescent="0.25">
      <c r="A182" s="23">
        <v>65784</v>
      </c>
      <c r="C182" s="1" t="s">
        <v>268</v>
      </c>
      <c r="D182" s="212">
        <v>2500</v>
      </c>
      <c r="E182" s="213">
        <v>0</v>
      </c>
    </row>
    <row r="183" spans="1:5" s="1" customFormat="1" ht="15.75" x14ac:dyDescent="0.25">
      <c r="A183" s="23">
        <v>65785</v>
      </c>
      <c r="C183" s="1" t="s">
        <v>160</v>
      </c>
      <c r="D183" s="212">
        <v>7500</v>
      </c>
      <c r="E183" s="213"/>
    </row>
    <row r="184" spans="1:5" s="1" customFormat="1" ht="15.75" x14ac:dyDescent="0.25">
      <c r="A184" s="23">
        <v>65782</v>
      </c>
      <c r="C184" s="1" t="s">
        <v>40</v>
      </c>
      <c r="D184" s="212">
        <v>15000</v>
      </c>
      <c r="E184" s="213"/>
    </row>
    <row r="185" spans="1:5" s="1" customFormat="1" ht="15.75" x14ac:dyDescent="0.25">
      <c r="A185" s="121" t="s">
        <v>158</v>
      </c>
      <c r="B185" s="95"/>
      <c r="C185" s="95"/>
      <c r="D185" s="117"/>
      <c r="E185" s="129">
        <f>SUM(D178:D184)</f>
        <v>108500</v>
      </c>
    </row>
    <row r="186" spans="1:5" s="1" customFormat="1" ht="15.75" x14ac:dyDescent="0.25">
      <c r="A186" s="73"/>
      <c r="D186" s="212"/>
      <c r="E186" s="224"/>
    </row>
    <row r="187" spans="1:5" s="1" customFormat="1" ht="15.75" x14ac:dyDescent="0.25">
      <c r="A187" s="66" t="s">
        <v>269</v>
      </c>
      <c r="D187" s="212"/>
      <c r="E187" s="213"/>
    </row>
    <row r="188" spans="1:5" s="1" customFormat="1" ht="15.75" x14ac:dyDescent="0.25">
      <c r="A188" s="23">
        <v>65788</v>
      </c>
      <c r="C188" s="1" t="s">
        <v>162</v>
      </c>
      <c r="D188" s="212">
        <v>11000</v>
      </c>
      <c r="E188" s="213"/>
    </row>
    <row r="189" spans="1:5" s="1" customFormat="1" ht="15.75" x14ac:dyDescent="0.25">
      <c r="A189" s="23">
        <v>65787</v>
      </c>
      <c r="C189" s="1" t="s">
        <v>163</v>
      </c>
      <c r="D189" s="212">
        <v>9240</v>
      </c>
      <c r="E189" s="213"/>
    </row>
    <row r="190" spans="1:5" s="1" customFormat="1" ht="15.75" x14ac:dyDescent="0.25">
      <c r="A190" s="23">
        <v>65789</v>
      </c>
      <c r="C190" s="1" t="s">
        <v>41</v>
      </c>
      <c r="D190" s="212">
        <v>1000</v>
      </c>
      <c r="E190" s="213"/>
    </row>
    <row r="191" spans="1:5" s="1" customFormat="1" ht="15.75" x14ac:dyDescent="0.25">
      <c r="A191" s="121" t="s">
        <v>270</v>
      </c>
      <c r="B191" s="102"/>
      <c r="C191" s="130"/>
      <c r="D191" s="117"/>
      <c r="E191" s="131">
        <f>SUM(D186:D190)</f>
        <v>21240</v>
      </c>
    </row>
    <row r="192" spans="1:5" s="1" customFormat="1" ht="15.75" x14ac:dyDescent="0.25">
      <c r="A192" s="56"/>
      <c r="B192" s="73"/>
      <c r="C192" s="68"/>
      <c r="D192" s="29"/>
      <c r="E192" s="84"/>
    </row>
    <row r="193" spans="1:5" s="1" customFormat="1" ht="15.75" x14ac:dyDescent="0.25">
      <c r="A193" s="132" t="s">
        <v>166</v>
      </c>
      <c r="B193" s="133"/>
      <c r="C193" s="134"/>
      <c r="D193" s="111"/>
      <c r="E193" s="114">
        <f>SUM(E191,E185)</f>
        <v>129740</v>
      </c>
    </row>
    <row r="194" spans="1:5" s="1" customFormat="1" ht="15.75" x14ac:dyDescent="0.25">
      <c r="A194" s="66"/>
      <c r="B194" s="73"/>
      <c r="C194" s="68"/>
      <c r="D194" s="214"/>
      <c r="E194" s="220"/>
    </row>
    <row r="195" spans="1:5" s="1" customFormat="1" ht="15.75" x14ac:dyDescent="0.25">
      <c r="A195" s="63" t="s">
        <v>167</v>
      </c>
      <c r="B195" s="64"/>
      <c r="C195" s="65"/>
      <c r="D195" s="22"/>
      <c r="E195" s="22"/>
    </row>
    <row r="196" spans="1:5" s="1" customFormat="1" ht="15.75" x14ac:dyDescent="0.25">
      <c r="A196" s="66" t="s">
        <v>168</v>
      </c>
      <c r="D196" s="212"/>
      <c r="E196" s="213" t="s">
        <v>49</v>
      </c>
    </row>
    <row r="197" spans="1:5" s="1" customFormat="1" ht="15.75" x14ac:dyDescent="0.25">
      <c r="A197" s="23">
        <v>65811</v>
      </c>
      <c r="C197" s="1" t="s">
        <v>169</v>
      </c>
      <c r="D197" s="212">
        <v>50000</v>
      </c>
      <c r="E197" s="213"/>
    </row>
    <row r="198" spans="1:5" s="1" customFormat="1" ht="15.75" x14ac:dyDescent="0.25">
      <c r="A198" s="23">
        <v>65812</v>
      </c>
      <c r="C198" s="1" t="s">
        <v>170</v>
      </c>
      <c r="D198" s="212">
        <v>7000</v>
      </c>
      <c r="E198" s="213"/>
    </row>
    <row r="199" spans="1:5" s="1" customFormat="1" ht="15.75" x14ac:dyDescent="0.25">
      <c r="A199" s="23">
        <v>65813</v>
      </c>
      <c r="C199" s="1" t="s">
        <v>171</v>
      </c>
      <c r="D199" s="212">
        <v>1000</v>
      </c>
      <c r="E199" s="213"/>
    </row>
    <row r="200" spans="1:5" s="1" customFormat="1" ht="15.75" x14ac:dyDescent="0.25">
      <c r="A200" s="23">
        <v>65819</v>
      </c>
      <c r="C200" s="1" t="s">
        <v>172</v>
      </c>
      <c r="D200" s="212">
        <v>1000</v>
      </c>
      <c r="E200" s="213"/>
    </row>
    <row r="201" spans="1:5" s="1" customFormat="1" ht="15.75" x14ac:dyDescent="0.25">
      <c r="A201" s="135" t="s">
        <v>173</v>
      </c>
      <c r="B201" s="95"/>
      <c r="C201" s="95"/>
      <c r="D201" s="117"/>
      <c r="E201" s="118">
        <f>SUM(D194:D200)</f>
        <v>59000</v>
      </c>
    </row>
    <row r="202" spans="1:5" s="1" customFormat="1" ht="15.75" x14ac:dyDescent="0.25">
      <c r="A202" s="23"/>
      <c r="D202" s="212"/>
      <c r="E202" s="213"/>
    </row>
    <row r="203" spans="1:5" s="1" customFormat="1" ht="15.75" x14ac:dyDescent="0.25">
      <c r="A203" s="23">
        <v>65820</v>
      </c>
      <c r="B203" s="1" t="s">
        <v>174</v>
      </c>
      <c r="D203" s="212">
        <v>50000</v>
      </c>
      <c r="E203" s="213" t="s">
        <v>49</v>
      </c>
    </row>
    <row r="204" spans="1:5" s="1" customFormat="1" ht="15.75" x14ac:dyDescent="0.25">
      <c r="A204" s="135" t="s">
        <v>175</v>
      </c>
      <c r="B204" s="95"/>
      <c r="C204" s="136"/>
      <c r="D204" s="117"/>
      <c r="E204" s="117">
        <f>SUM(D203:D203)</f>
        <v>50000</v>
      </c>
    </row>
    <row r="205" spans="1:5" s="1" customFormat="1" ht="15.75" x14ac:dyDescent="0.25">
      <c r="C205" s="23"/>
      <c r="D205" s="29"/>
      <c r="E205" s="29"/>
    </row>
    <row r="206" spans="1:5" s="1" customFormat="1" ht="15.75" x14ac:dyDescent="0.25">
      <c r="A206" s="137" t="s">
        <v>176</v>
      </c>
      <c r="B206" s="109"/>
      <c r="C206" s="110"/>
      <c r="D206" s="111"/>
      <c r="E206" s="112">
        <f>SUM(E194:E205)</f>
        <v>109000</v>
      </c>
    </row>
    <row r="207" spans="1:5" s="1" customFormat="1" ht="15.75" x14ac:dyDescent="0.25">
      <c r="C207" s="23"/>
      <c r="D207" s="214"/>
      <c r="E207" s="214"/>
    </row>
    <row r="208" spans="1:5" s="1" customFormat="1" ht="15.75" x14ac:dyDescent="0.25">
      <c r="A208" s="63" t="s">
        <v>177</v>
      </c>
      <c r="B208" s="63"/>
      <c r="C208" s="138"/>
      <c r="D208" s="22"/>
      <c r="E208" s="22"/>
    </row>
    <row r="209" spans="1:5" s="1" customFormat="1" ht="15.75" x14ac:dyDescent="0.25">
      <c r="A209" s="23">
        <v>65851</v>
      </c>
      <c r="B209" s="1" t="s">
        <v>43</v>
      </c>
      <c r="D209" s="212">
        <v>1500</v>
      </c>
      <c r="E209" s="213" t="s">
        <v>49</v>
      </c>
    </row>
    <row r="210" spans="1:5" s="1" customFormat="1" ht="15.75" x14ac:dyDescent="0.25">
      <c r="A210" s="23">
        <v>65853</v>
      </c>
      <c r="B210" s="1" t="s">
        <v>178</v>
      </c>
      <c r="D210" s="212">
        <v>5000</v>
      </c>
      <c r="E210" s="213" t="s">
        <v>49</v>
      </c>
    </row>
    <row r="211" spans="1:5" s="1" customFormat="1" ht="15.75" x14ac:dyDescent="0.25">
      <c r="A211" s="23">
        <v>65855</v>
      </c>
      <c r="B211" s="1" t="s">
        <v>179</v>
      </c>
      <c r="D211" s="212">
        <v>12000</v>
      </c>
      <c r="E211" s="213"/>
    </row>
    <row r="212" spans="1:5" s="1" customFormat="1" ht="15.75" x14ac:dyDescent="0.25">
      <c r="A212" s="137" t="s">
        <v>180</v>
      </c>
      <c r="B212" s="109"/>
      <c r="C212" s="110"/>
      <c r="D212" s="111"/>
      <c r="E212" s="120">
        <f>SUM(D207:D211)</f>
        <v>18500</v>
      </c>
    </row>
    <row r="213" spans="1:5" s="1" customFormat="1" ht="15.75" x14ac:dyDescent="0.25">
      <c r="A213" s="66"/>
      <c r="C213" s="23"/>
      <c r="D213" s="214"/>
      <c r="E213" s="214"/>
    </row>
    <row r="214" spans="1:5" s="1" customFormat="1" ht="15.75" x14ac:dyDescent="0.25">
      <c r="A214" s="63" t="s">
        <v>181</v>
      </c>
      <c r="B214" s="64"/>
      <c r="C214" s="65"/>
      <c r="D214" s="22"/>
      <c r="E214" s="22"/>
    </row>
    <row r="215" spans="1:5" s="1" customFormat="1" ht="15.75" x14ac:dyDescent="0.25">
      <c r="A215" s="23">
        <v>65871</v>
      </c>
      <c r="B215" s="1" t="s">
        <v>271</v>
      </c>
      <c r="D215" s="212">
        <v>42000</v>
      </c>
      <c r="E215" s="213" t="s">
        <v>49</v>
      </c>
    </row>
    <row r="216" spans="1:5" s="1" customFormat="1" ht="15.75" x14ac:dyDescent="0.25">
      <c r="A216" s="23">
        <v>65873</v>
      </c>
      <c r="B216" s="1" t="s">
        <v>44</v>
      </c>
      <c r="D216" s="212">
        <v>12000</v>
      </c>
      <c r="E216" s="213" t="s">
        <v>49</v>
      </c>
    </row>
    <row r="217" spans="1:5" s="1" customFormat="1" ht="15.75" x14ac:dyDescent="0.25">
      <c r="A217" s="23">
        <v>65875</v>
      </c>
      <c r="B217" s="1" t="s">
        <v>183</v>
      </c>
      <c r="D217" s="212">
        <v>5000</v>
      </c>
      <c r="E217" s="213"/>
    </row>
    <row r="218" spans="1:5" s="1" customFormat="1" ht="15.75" x14ac:dyDescent="0.25">
      <c r="A218" s="137" t="s">
        <v>184</v>
      </c>
      <c r="B218" s="109"/>
      <c r="C218" s="110"/>
      <c r="D218" s="111"/>
      <c r="E218" s="120">
        <f>SUM(D213:D217)</f>
        <v>59000</v>
      </c>
    </row>
    <row r="219" spans="1:5" s="1" customFormat="1" ht="15.75" x14ac:dyDescent="0.25">
      <c r="A219" s="66"/>
      <c r="C219" s="23"/>
      <c r="D219" s="214"/>
      <c r="E219" s="214"/>
    </row>
    <row r="220" spans="1:5" s="1" customFormat="1" ht="15.75" x14ac:dyDescent="0.25">
      <c r="A220" s="63" t="s">
        <v>185</v>
      </c>
      <c r="B220" s="64"/>
      <c r="C220" s="65"/>
      <c r="D220" s="22"/>
      <c r="E220" s="22"/>
    </row>
    <row r="221" spans="1:5" s="1" customFormat="1" ht="15.75" x14ac:dyDescent="0.25">
      <c r="A221" s="139">
        <v>65896</v>
      </c>
      <c r="B221" s="1" t="s">
        <v>272</v>
      </c>
      <c r="C221" s="23"/>
      <c r="D221" s="212">
        <v>8000</v>
      </c>
      <c r="E221" s="213"/>
    </row>
    <row r="222" spans="1:5" s="1" customFormat="1" ht="15.75" x14ac:dyDescent="0.25">
      <c r="A222" s="23">
        <v>65891</v>
      </c>
      <c r="B222" s="1" t="s">
        <v>187</v>
      </c>
      <c r="D222" s="212">
        <v>18000</v>
      </c>
      <c r="E222" s="213"/>
    </row>
    <row r="223" spans="1:5" s="1" customFormat="1" ht="15.75" x14ac:dyDescent="0.25">
      <c r="A223" s="23">
        <v>65893</v>
      </c>
      <c r="B223" s="1" t="s">
        <v>273</v>
      </c>
      <c r="D223" s="212">
        <v>8000</v>
      </c>
      <c r="E223" s="213"/>
    </row>
    <row r="224" spans="1:5" s="1" customFormat="1" ht="15.75" x14ac:dyDescent="0.25">
      <c r="A224" s="23">
        <v>65895</v>
      </c>
      <c r="B224" s="1" t="s">
        <v>189</v>
      </c>
      <c r="D224" s="212">
        <v>5000</v>
      </c>
      <c r="E224" s="213"/>
    </row>
    <row r="225" spans="1:5" s="1" customFormat="1" ht="15.75" x14ac:dyDescent="0.25">
      <c r="A225" s="23">
        <v>65897</v>
      </c>
      <c r="B225" s="73" t="s">
        <v>190</v>
      </c>
      <c r="C225" s="73"/>
      <c r="D225" s="212">
        <v>35000</v>
      </c>
      <c r="E225" s="213"/>
    </row>
    <row r="226" spans="1:5" s="1" customFormat="1" ht="15.75" x14ac:dyDescent="0.25">
      <c r="A226" s="23"/>
      <c r="B226" s="73"/>
      <c r="C226" s="73" t="s">
        <v>274</v>
      </c>
      <c r="D226" s="212"/>
      <c r="E226" s="213"/>
    </row>
    <row r="227" spans="1:5" s="1" customFormat="1" ht="15.75" x14ac:dyDescent="0.25">
      <c r="A227" s="23"/>
      <c r="B227" s="73"/>
      <c r="C227" s="73" t="s">
        <v>275</v>
      </c>
      <c r="D227" s="212"/>
      <c r="E227" s="213"/>
    </row>
    <row r="228" spans="1:5" s="1" customFormat="1" ht="15.75" x14ac:dyDescent="0.25">
      <c r="A228" s="23"/>
      <c r="B228" s="73"/>
      <c r="C228" s="73" t="s">
        <v>276</v>
      </c>
      <c r="D228" s="212"/>
      <c r="E228" s="213"/>
    </row>
    <row r="229" spans="1:5" s="1" customFormat="1" ht="15.75" x14ac:dyDescent="0.25">
      <c r="A229" s="23"/>
      <c r="B229" s="73"/>
      <c r="C229" s="73" t="s">
        <v>277</v>
      </c>
      <c r="D229" s="212"/>
      <c r="E229" s="213"/>
    </row>
    <row r="230" spans="1:5" s="1" customFormat="1" ht="15.75" x14ac:dyDescent="0.25">
      <c r="A230" s="23"/>
      <c r="B230" s="73"/>
      <c r="C230" s="73" t="s">
        <v>278</v>
      </c>
      <c r="D230" s="212"/>
      <c r="E230" s="213"/>
    </row>
    <row r="231" spans="1:5" s="1" customFormat="1" ht="15.75" x14ac:dyDescent="0.25">
      <c r="A231" s="23"/>
      <c r="B231" s="73"/>
      <c r="C231" s="73" t="s">
        <v>279</v>
      </c>
      <c r="D231" s="212"/>
      <c r="E231" s="213"/>
    </row>
    <row r="232" spans="1:5" s="1" customFormat="1" ht="15.75" x14ac:dyDescent="0.25">
      <c r="A232" s="23"/>
      <c r="B232" s="73"/>
      <c r="C232" s="73" t="s">
        <v>191</v>
      </c>
      <c r="D232" s="212"/>
      <c r="E232" s="213"/>
    </row>
    <row r="233" spans="1:5" s="1" customFormat="1" ht="15.75" x14ac:dyDescent="0.25">
      <c r="A233" s="23">
        <v>65899</v>
      </c>
      <c r="B233" s="3" t="s">
        <v>192</v>
      </c>
      <c r="D233" s="212">
        <v>43000</v>
      </c>
      <c r="E233" s="213"/>
    </row>
    <row r="234" spans="1:5" s="1" customFormat="1" ht="15.75" x14ac:dyDescent="0.25">
      <c r="A234" s="140" t="s">
        <v>185</v>
      </c>
      <c r="B234" s="109"/>
      <c r="C234" s="110"/>
      <c r="D234" s="111"/>
      <c r="E234" s="120">
        <f>SUM(D219:D233)</f>
        <v>117000</v>
      </c>
    </row>
    <row r="235" spans="1:5" s="1" customFormat="1" ht="15.75" x14ac:dyDescent="0.25">
      <c r="A235" s="66"/>
      <c r="C235" s="23"/>
      <c r="D235" s="214"/>
      <c r="E235" s="214"/>
    </row>
    <row r="236" spans="1:5" s="1" customFormat="1" ht="15.75" x14ac:dyDescent="0.25">
      <c r="A236" s="63" t="s">
        <v>193</v>
      </c>
      <c r="B236" s="64"/>
      <c r="C236" s="65"/>
      <c r="D236" s="22"/>
      <c r="E236" s="22"/>
    </row>
    <row r="237" spans="1:5" s="1" customFormat="1" ht="15.75" x14ac:dyDescent="0.25">
      <c r="A237" s="66" t="s">
        <v>194</v>
      </c>
      <c r="D237" s="212"/>
      <c r="E237" s="213"/>
    </row>
    <row r="238" spans="1:5" s="1" customFormat="1" ht="15.75" x14ac:dyDescent="0.25">
      <c r="A238" s="23">
        <v>65911</v>
      </c>
      <c r="C238" s="1" t="s">
        <v>195</v>
      </c>
      <c r="D238" s="212">
        <v>102000</v>
      </c>
      <c r="E238" s="213" t="s">
        <v>49</v>
      </c>
    </row>
    <row r="239" spans="1:5" s="1" customFormat="1" ht="15.75" x14ac:dyDescent="0.25">
      <c r="A239" s="23">
        <v>65912</v>
      </c>
      <c r="C239" s="1" t="s">
        <v>28</v>
      </c>
      <c r="D239" s="212">
        <v>10000</v>
      </c>
      <c r="E239" s="213" t="s">
        <v>49</v>
      </c>
    </row>
    <row r="240" spans="1:5" s="1" customFormat="1" ht="15.75" x14ac:dyDescent="0.25">
      <c r="A240" s="23">
        <v>65913</v>
      </c>
      <c r="C240" s="1" t="s">
        <v>37</v>
      </c>
      <c r="D240" s="212">
        <v>10000</v>
      </c>
      <c r="E240" s="213"/>
    </row>
    <row r="241" spans="1:5" s="1" customFormat="1" ht="15.75" x14ac:dyDescent="0.25">
      <c r="A241" s="141" t="s">
        <v>194</v>
      </c>
      <c r="B241" s="95"/>
      <c r="C241" s="95"/>
      <c r="D241" s="117"/>
      <c r="E241" s="118">
        <f>SUM(D235:D240)</f>
        <v>122000</v>
      </c>
    </row>
    <row r="242" spans="1:5" s="1" customFormat="1" ht="15.75" x14ac:dyDescent="0.25">
      <c r="A242" s="23"/>
      <c r="D242" s="212"/>
      <c r="E242" s="213"/>
    </row>
    <row r="243" spans="1:5" s="1" customFormat="1" ht="15.75" x14ac:dyDescent="0.25">
      <c r="A243" s="66" t="s">
        <v>196</v>
      </c>
      <c r="D243" s="212"/>
      <c r="E243" s="213" t="s">
        <v>49</v>
      </c>
    </row>
    <row r="244" spans="1:5" s="1" customFormat="1" ht="15.75" x14ac:dyDescent="0.25">
      <c r="A244" s="23">
        <v>65921</v>
      </c>
      <c r="C244" s="1" t="s">
        <v>144</v>
      </c>
      <c r="D244" s="212">
        <v>10000</v>
      </c>
      <c r="E244" s="213"/>
    </row>
    <row r="245" spans="1:5" s="1" customFormat="1" ht="15.75" x14ac:dyDescent="0.25">
      <c r="A245" s="23">
        <v>65922</v>
      </c>
      <c r="C245" s="1" t="s">
        <v>197</v>
      </c>
      <c r="D245" s="212">
        <v>10000</v>
      </c>
      <c r="E245" s="213"/>
    </row>
    <row r="246" spans="1:5" s="1" customFormat="1" ht="15.75" x14ac:dyDescent="0.25">
      <c r="A246" s="23">
        <v>65923</v>
      </c>
      <c r="C246" s="1" t="s">
        <v>37</v>
      </c>
      <c r="D246" s="212">
        <v>9000</v>
      </c>
      <c r="E246" s="213"/>
    </row>
    <row r="247" spans="1:5" s="1" customFormat="1" ht="15.75" x14ac:dyDescent="0.25">
      <c r="A247" s="23">
        <v>65924</v>
      </c>
      <c r="C247" s="1" t="s">
        <v>45</v>
      </c>
      <c r="D247" s="212">
        <v>12000</v>
      </c>
      <c r="E247" s="213"/>
    </row>
    <row r="248" spans="1:5" s="1" customFormat="1" ht="15.75" x14ac:dyDescent="0.25">
      <c r="A248" s="141" t="s">
        <v>196</v>
      </c>
      <c r="B248" s="95"/>
      <c r="C248" s="95"/>
      <c r="D248" s="117"/>
      <c r="E248" s="118">
        <f>SUM(D242:D247)</f>
        <v>41000</v>
      </c>
    </row>
    <row r="249" spans="1:5" s="1" customFormat="1" ht="15.75" x14ac:dyDescent="0.25">
      <c r="A249" s="23"/>
      <c r="D249" s="38"/>
      <c r="E249" s="25"/>
    </row>
    <row r="250" spans="1:5" s="1" customFormat="1" ht="15.75" x14ac:dyDescent="0.25">
      <c r="A250" s="137" t="s">
        <v>193</v>
      </c>
      <c r="B250" s="109"/>
      <c r="C250" s="110"/>
      <c r="D250" s="111"/>
      <c r="E250" s="128">
        <f>SUM(E248,E241)</f>
        <v>163000</v>
      </c>
    </row>
    <row r="251" spans="1:5" s="1" customFormat="1" ht="15.75" x14ac:dyDescent="0.25">
      <c r="C251" s="23"/>
      <c r="D251" s="214"/>
      <c r="E251" s="214"/>
    </row>
    <row r="252" spans="1:5" s="1" customFormat="1" ht="15.75" x14ac:dyDescent="0.25">
      <c r="A252" s="63" t="s">
        <v>198</v>
      </c>
      <c r="B252" s="64"/>
      <c r="C252" s="65"/>
      <c r="D252" s="22"/>
      <c r="E252" s="22"/>
    </row>
    <row r="253" spans="1:5" s="1" customFormat="1" ht="15.75" x14ac:dyDescent="0.25">
      <c r="A253" s="23">
        <v>65951</v>
      </c>
      <c r="B253" s="1" t="s">
        <v>42</v>
      </c>
      <c r="D253" s="212">
        <v>40000</v>
      </c>
      <c r="E253" s="213" t="s">
        <v>49</v>
      </c>
    </row>
    <row r="254" spans="1:5" s="1" customFormat="1" ht="15.75" x14ac:dyDescent="0.25">
      <c r="A254" s="23">
        <v>65955</v>
      </c>
      <c r="B254" s="1" t="s">
        <v>199</v>
      </c>
      <c r="D254" s="212">
        <v>5000</v>
      </c>
      <c r="E254" s="213"/>
    </row>
    <row r="255" spans="1:5" s="1" customFormat="1" ht="15.75" x14ac:dyDescent="0.25">
      <c r="A255" s="23">
        <v>65957</v>
      </c>
      <c r="B255" s="1" t="s">
        <v>280</v>
      </c>
      <c r="D255" s="212">
        <v>3000</v>
      </c>
      <c r="E255" s="213"/>
    </row>
    <row r="256" spans="1:5" s="1" customFormat="1" ht="15.75" x14ac:dyDescent="0.25">
      <c r="A256" s="68">
        <v>65958</v>
      </c>
      <c r="B256" s="73" t="s">
        <v>201</v>
      </c>
      <c r="C256" s="73"/>
      <c r="D256" s="212">
        <v>5000</v>
      </c>
      <c r="E256" s="213"/>
    </row>
    <row r="257" spans="1:5" s="1" customFormat="1" ht="15.75" x14ac:dyDescent="0.25">
      <c r="A257" s="23">
        <v>65959</v>
      </c>
      <c r="B257" s="1" t="s">
        <v>202</v>
      </c>
      <c r="D257" s="212">
        <v>5000</v>
      </c>
      <c r="E257" s="213" t="s">
        <v>49</v>
      </c>
    </row>
    <row r="258" spans="1:5" s="1" customFormat="1" ht="15.75" x14ac:dyDescent="0.25">
      <c r="A258" s="137" t="s">
        <v>198</v>
      </c>
      <c r="B258" s="109"/>
      <c r="C258" s="110"/>
      <c r="D258" s="111"/>
      <c r="E258" s="120">
        <f>SUM(D251:D257)</f>
        <v>58000</v>
      </c>
    </row>
    <row r="259" spans="1:5" s="1" customFormat="1" ht="15.75" x14ac:dyDescent="0.25">
      <c r="C259" s="23"/>
      <c r="D259" s="214"/>
      <c r="E259" s="216"/>
    </row>
    <row r="260" spans="1:5" s="1" customFormat="1" ht="15.75" x14ac:dyDescent="0.25">
      <c r="A260" s="63" t="s">
        <v>203</v>
      </c>
      <c r="B260" s="64"/>
      <c r="C260" s="65"/>
      <c r="D260" s="22"/>
      <c r="E260" s="22"/>
    </row>
    <row r="261" spans="1:5" s="1" customFormat="1" ht="15.75" x14ac:dyDescent="0.25">
      <c r="A261" s="139">
        <v>66955</v>
      </c>
      <c r="B261" s="73" t="s">
        <v>281</v>
      </c>
      <c r="C261" s="142"/>
      <c r="D261" s="212">
        <v>2000</v>
      </c>
      <c r="E261" s="213"/>
    </row>
    <row r="262" spans="1:5" s="1" customFormat="1" ht="15.75" x14ac:dyDescent="0.25">
      <c r="A262" s="23">
        <v>66951</v>
      </c>
      <c r="B262" s="1" t="s">
        <v>46</v>
      </c>
      <c r="D262" s="212">
        <v>20000</v>
      </c>
      <c r="E262" s="213" t="s">
        <v>49</v>
      </c>
    </row>
    <row r="263" spans="1:5" s="1" customFormat="1" ht="15.75" x14ac:dyDescent="0.25">
      <c r="A263" s="23">
        <v>66952</v>
      </c>
      <c r="B263" s="1" t="s">
        <v>204</v>
      </c>
      <c r="D263" s="212">
        <v>2000</v>
      </c>
      <c r="E263" s="213" t="s">
        <v>49</v>
      </c>
    </row>
    <row r="264" spans="1:5" s="1" customFormat="1" ht="15.75" x14ac:dyDescent="0.25">
      <c r="A264" s="23">
        <v>66953</v>
      </c>
      <c r="B264" s="1" t="s">
        <v>205</v>
      </c>
      <c r="D264" s="212">
        <v>5000</v>
      </c>
      <c r="E264" s="213" t="s">
        <v>49</v>
      </c>
    </row>
    <row r="265" spans="1:5" s="1" customFormat="1" ht="15.75" x14ac:dyDescent="0.25">
      <c r="A265" s="23">
        <v>66954</v>
      </c>
      <c r="B265" s="1" t="s">
        <v>206</v>
      </c>
      <c r="D265" s="212">
        <v>5000</v>
      </c>
      <c r="E265" s="213" t="s">
        <v>49</v>
      </c>
    </row>
    <row r="266" spans="1:5" s="1" customFormat="1" ht="15.75" x14ac:dyDescent="0.25">
      <c r="A266" s="137" t="s">
        <v>207</v>
      </c>
      <c r="B266" s="113"/>
      <c r="C266" s="110"/>
      <c r="D266" s="111"/>
      <c r="E266" s="120">
        <f>SUM(D259:D265)</f>
        <v>34000</v>
      </c>
    </row>
    <row r="267" spans="1:5" s="1" customFormat="1" ht="15.75" x14ac:dyDescent="0.25">
      <c r="C267" s="23"/>
      <c r="D267" s="143"/>
      <c r="E267" s="25"/>
    </row>
    <row r="268" spans="1:5" s="1" customFormat="1" ht="15.75" x14ac:dyDescent="0.25">
      <c r="A268" s="57" t="s">
        <v>208</v>
      </c>
      <c r="B268" s="58"/>
      <c r="C268" s="59"/>
      <c r="D268" s="60"/>
      <c r="E268" s="144">
        <f>SUM(E104,E126,E136,E147,E172,E176,E193,E206,E212,E218,E234,E250,E258,E266)</f>
        <v>9022577.3800000008</v>
      </c>
    </row>
    <row r="269" spans="1:5" s="1" customFormat="1" ht="15.75" x14ac:dyDescent="0.25">
      <c r="A269" s="57" t="s">
        <v>47</v>
      </c>
      <c r="B269" s="58"/>
      <c r="C269" s="59"/>
      <c r="D269" s="60"/>
      <c r="E269" s="144">
        <f>SUM(E268,E41)</f>
        <v>9337077.3800000008</v>
      </c>
    </row>
    <row r="270" spans="1:5" s="1" customFormat="1" ht="15.75" x14ac:dyDescent="0.25">
      <c r="A270" s="145"/>
      <c r="B270" s="2"/>
      <c r="C270" s="52"/>
      <c r="D270" s="53"/>
      <c r="E270" s="146"/>
    </row>
    <row r="271" spans="1:5" s="1" customFormat="1" ht="15.75" x14ac:dyDescent="0.25">
      <c r="A271" s="147" t="s">
        <v>209</v>
      </c>
      <c r="B271" s="148"/>
      <c r="C271" s="149"/>
      <c r="D271" s="150"/>
      <c r="E271" s="151"/>
    </row>
    <row r="272" spans="1:5" s="1" customFormat="1" ht="15.75" x14ac:dyDescent="0.25">
      <c r="A272" s="152" t="s">
        <v>210</v>
      </c>
      <c r="B272" s="153"/>
      <c r="C272" s="154"/>
      <c r="D272" s="22"/>
      <c r="E272" s="22"/>
    </row>
    <row r="273" spans="1:5" s="1" customFormat="1" ht="15.75" x14ac:dyDescent="0.25">
      <c r="A273" s="76">
        <v>14446</v>
      </c>
      <c r="B273" s="1" t="s">
        <v>211</v>
      </c>
      <c r="C273" s="23"/>
      <c r="D273" s="214">
        <v>5000</v>
      </c>
      <c r="E273" s="216"/>
    </row>
    <row r="274" spans="1:5" s="1" customFormat="1" ht="15.75" x14ac:dyDescent="0.25">
      <c r="A274" s="23">
        <v>75392</v>
      </c>
      <c r="B274" s="1" t="s">
        <v>9</v>
      </c>
      <c r="C274" s="23"/>
      <c r="D274" s="212">
        <v>1000</v>
      </c>
      <c r="E274" s="213" t="s">
        <v>49</v>
      </c>
    </row>
    <row r="275" spans="1:5" s="1" customFormat="1" ht="15.75" x14ac:dyDescent="0.25">
      <c r="A275" s="23">
        <v>75391</v>
      </c>
      <c r="B275" s="1" t="s">
        <v>8</v>
      </c>
      <c r="C275" s="23"/>
      <c r="D275" s="212">
        <v>12000</v>
      </c>
      <c r="E275" s="213" t="s">
        <v>49</v>
      </c>
    </row>
    <row r="276" spans="1:5" s="1" customFormat="1" ht="15.75" x14ac:dyDescent="0.25">
      <c r="A276" s="76">
        <v>14440</v>
      </c>
      <c r="B276" s="1" t="s">
        <v>212</v>
      </c>
      <c r="C276" s="23"/>
      <c r="D276" s="212">
        <v>500</v>
      </c>
      <c r="E276" s="213"/>
    </row>
    <row r="277" spans="1:5" s="1" customFormat="1" ht="15.75" x14ac:dyDescent="0.25">
      <c r="A277" s="137" t="s">
        <v>210</v>
      </c>
      <c r="B277" s="109"/>
      <c r="C277" s="110"/>
      <c r="D277" s="111"/>
      <c r="E277" s="155">
        <f>SUM(D273:D276)</f>
        <v>18500</v>
      </c>
    </row>
    <row r="278" spans="1:5" s="1" customFormat="1" ht="18.75" customHeight="1" thickBot="1" x14ac:dyDescent="0.3">
      <c r="A278" s="319" t="s">
        <v>49</v>
      </c>
      <c r="B278" s="319"/>
      <c r="C278" s="319"/>
      <c r="D278" s="319"/>
      <c r="E278" s="319"/>
    </row>
    <row r="279" spans="1:5" s="1" customFormat="1" ht="20.25" customHeight="1" x14ac:dyDescent="0.25">
      <c r="A279" s="208" t="s">
        <v>49</v>
      </c>
      <c r="B279" s="156"/>
      <c r="C279" s="156"/>
      <c r="D279" s="22"/>
      <c r="E279" s="22"/>
    </row>
    <row r="280" spans="1:5" s="1" customFormat="1" ht="20.25" customHeight="1" x14ac:dyDescent="0.25">
      <c r="A280" s="159"/>
      <c r="B280" s="160"/>
      <c r="C280" s="160"/>
      <c r="D280" s="157"/>
      <c r="E280" s="158"/>
    </row>
    <row r="281" spans="1:5" s="1" customFormat="1" ht="15.75" x14ac:dyDescent="0.25">
      <c r="A281" s="147" t="s">
        <v>213</v>
      </c>
      <c r="B281" s="148"/>
      <c r="C281" s="149"/>
      <c r="D281" s="150"/>
      <c r="E281" s="151"/>
    </row>
    <row r="282" spans="1:5" s="1" customFormat="1" ht="15.75" x14ac:dyDescent="0.25">
      <c r="A282" s="152" t="s">
        <v>214</v>
      </c>
      <c r="B282" s="153"/>
      <c r="C282" s="154"/>
      <c r="D282" s="22"/>
      <c r="E282" s="22"/>
    </row>
    <row r="283" spans="1:5" s="1" customFormat="1" ht="15.75" x14ac:dyDescent="0.25">
      <c r="A283" s="23">
        <v>90101</v>
      </c>
      <c r="B283" s="1" t="s">
        <v>282</v>
      </c>
      <c r="D283" s="212"/>
      <c r="E283" s="216"/>
    </row>
    <row r="284" spans="1:5" s="1" customFormat="1" ht="15.75" x14ac:dyDescent="0.25">
      <c r="A284" s="68">
        <v>90105</v>
      </c>
      <c r="B284" s="73" t="s">
        <v>283</v>
      </c>
      <c r="C284" s="73"/>
      <c r="D284" s="212">
        <v>75000</v>
      </c>
      <c r="E284" s="216"/>
    </row>
    <row r="285" spans="1:5" s="1" customFormat="1" ht="15.75" x14ac:dyDescent="0.25">
      <c r="A285" s="76">
        <v>90100</v>
      </c>
      <c r="B285" s="1" t="s">
        <v>284</v>
      </c>
      <c r="C285" s="23"/>
      <c r="D285" s="212"/>
      <c r="E285" s="213"/>
    </row>
    <row r="286" spans="1:5" s="1" customFormat="1" ht="15.75" x14ac:dyDescent="0.25">
      <c r="A286" s="161" t="s">
        <v>216</v>
      </c>
      <c r="B286" s="148"/>
      <c r="C286" s="149"/>
      <c r="D286" s="150"/>
      <c r="E286" s="162">
        <f>SUM(D282:D285)</f>
        <v>75000</v>
      </c>
    </row>
    <row r="287" spans="1:5" s="1" customFormat="1" ht="15.75" x14ac:dyDescent="0.25">
      <c r="C287" s="23"/>
      <c r="D287" s="214"/>
      <c r="E287" s="216"/>
    </row>
    <row r="288" spans="1:5" s="1" customFormat="1" ht="15.75" x14ac:dyDescent="0.25">
      <c r="A288" s="152" t="s">
        <v>285</v>
      </c>
      <c r="B288" s="152"/>
      <c r="C288" s="163"/>
      <c r="D288" s="22"/>
      <c r="E288" s="22"/>
    </row>
    <row r="289" spans="1:5" s="1" customFormat="1" ht="15.75" x14ac:dyDescent="0.25">
      <c r="A289" s="23">
        <v>90201</v>
      </c>
      <c r="B289" s="1" t="s">
        <v>282</v>
      </c>
      <c r="C289" s="23"/>
      <c r="D289" s="212">
        <v>75000</v>
      </c>
      <c r="E289" s="213"/>
    </row>
    <row r="290" spans="1:5" s="1" customFormat="1" ht="15.75" x14ac:dyDescent="0.25">
      <c r="A290" s="76">
        <v>90202</v>
      </c>
      <c r="B290" s="1" t="s">
        <v>286</v>
      </c>
      <c r="C290" s="23"/>
      <c r="D290" s="212"/>
      <c r="E290" s="213"/>
    </row>
    <row r="291" spans="1:5" s="1" customFormat="1" ht="15.75" x14ac:dyDescent="0.25">
      <c r="A291" s="76">
        <v>90203</v>
      </c>
      <c r="B291" s="1" t="s">
        <v>287</v>
      </c>
      <c r="C291" s="23"/>
      <c r="D291" s="212"/>
      <c r="E291" s="213"/>
    </row>
    <row r="292" spans="1:5" s="1" customFormat="1" ht="15.75" x14ac:dyDescent="0.25">
      <c r="A292" s="76"/>
      <c r="C292" s="23"/>
      <c r="D292" s="212"/>
      <c r="E292" s="213"/>
    </row>
    <row r="293" spans="1:5" s="1" customFormat="1" ht="15.75" x14ac:dyDescent="0.25">
      <c r="A293" s="161"/>
      <c r="B293" s="148" t="s">
        <v>288</v>
      </c>
      <c r="C293" s="149"/>
      <c r="D293" s="150"/>
      <c r="E293" s="162">
        <f>SUM(D289:D292)</f>
        <v>75000</v>
      </c>
    </row>
    <row r="294" spans="1:5" s="1" customFormat="1" ht="15.75" x14ac:dyDescent="0.25">
      <c r="C294" s="23"/>
      <c r="D294" s="214"/>
      <c r="E294" s="215"/>
    </row>
    <row r="295" spans="1:5" s="1" customFormat="1" ht="15.75" x14ac:dyDescent="0.25">
      <c r="A295" s="152" t="s">
        <v>221</v>
      </c>
      <c r="B295" s="153"/>
      <c r="C295" s="154"/>
      <c r="D295" s="22"/>
      <c r="E295" s="22"/>
    </row>
    <row r="296" spans="1:5" s="1" customFormat="1" ht="15.75" x14ac:dyDescent="0.25">
      <c r="A296" s="23">
        <v>90401</v>
      </c>
      <c r="B296" s="1" t="s">
        <v>289</v>
      </c>
      <c r="D296" s="212">
        <v>360000</v>
      </c>
      <c r="E296" s="213" t="s">
        <v>49</v>
      </c>
    </row>
    <row r="297" spans="1:5" s="1" customFormat="1" ht="15.75" x14ac:dyDescent="0.25">
      <c r="A297" s="23"/>
      <c r="B297" s="1" t="s">
        <v>290</v>
      </c>
      <c r="D297" s="212">
        <v>0</v>
      </c>
      <c r="E297" s="213" t="s">
        <v>49</v>
      </c>
    </row>
    <row r="298" spans="1:5" s="1" customFormat="1" ht="15.75" x14ac:dyDescent="0.25">
      <c r="A298" s="164" t="s">
        <v>222</v>
      </c>
      <c r="B298" s="148"/>
      <c r="C298" s="149"/>
      <c r="D298" s="150"/>
      <c r="E298" s="165">
        <f>SUM(D294:D297)</f>
        <v>360000</v>
      </c>
    </row>
    <row r="299" spans="1:5" s="1" customFormat="1" ht="15.75" x14ac:dyDescent="0.25">
      <c r="A299" s="23"/>
      <c r="D299" s="212"/>
      <c r="E299" s="213"/>
    </row>
    <row r="300" spans="1:5" s="1" customFormat="1" ht="15.75" x14ac:dyDescent="0.25">
      <c r="A300" s="152" t="s">
        <v>223</v>
      </c>
      <c r="B300" s="153"/>
      <c r="C300" s="154"/>
      <c r="D300" s="22"/>
      <c r="E300" s="22"/>
    </row>
    <row r="301" spans="1:5" s="1" customFormat="1" ht="15.75" x14ac:dyDescent="0.25">
      <c r="A301" s="166">
        <v>90301</v>
      </c>
      <c r="B301" s="1" t="s">
        <v>291</v>
      </c>
      <c r="C301" s="23"/>
      <c r="D301" s="212">
        <v>76000</v>
      </c>
      <c r="E301" s="213"/>
    </row>
    <row r="302" spans="1:5" s="1" customFormat="1" ht="15.75" x14ac:dyDescent="0.25">
      <c r="A302" s="166">
        <v>90302</v>
      </c>
      <c r="B302" s="1" t="s">
        <v>292</v>
      </c>
      <c r="C302" s="23"/>
      <c r="D302" s="212">
        <v>62000</v>
      </c>
      <c r="E302" s="213" t="s">
        <v>49</v>
      </c>
    </row>
    <row r="303" spans="1:5" s="1" customFormat="1" ht="15.75" x14ac:dyDescent="0.25">
      <c r="A303" s="166">
        <v>90303</v>
      </c>
      <c r="B303" s="1" t="s">
        <v>293</v>
      </c>
      <c r="C303" s="23"/>
      <c r="D303" s="212">
        <v>52000</v>
      </c>
      <c r="E303" s="225" t="s">
        <v>49</v>
      </c>
    </row>
    <row r="304" spans="1:5" s="1" customFormat="1" ht="15.75" x14ac:dyDescent="0.25">
      <c r="A304" s="166">
        <v>90304</v>
      </c>
      <c r="B304" s="1" t="s">
        <v>294</v>
      </c>
      <c r="C304" s="23"/>
      <c r="D304" s="212">
        <v>21000</v>
      </c>
      <c r="E304" s="213"/>
    </row>
    <row r="305" spans="1:5" s="1" customFormat="1" ht="15.75" x14ac:dyDescent="0.25">
      <c r="A305" s="166">
        <v>90305</v>
      </c>
      <c r="B305" s="1" t="s">
        <v>295</v>
      </c>
      <c r="C305" s="23"/>
      <c r="D305" s="212">
        <v>76500</v>
      </c>
      <c r="E305" s="213"/>
    </row>
    <row r="306" spans="1:5" s="1" customFormat="1" ht="15.75" x14ac:dyDescent="0.25">
      <c r="A306" s="166">
        <v>90306</v>
      </c>
      <c r="B306" s="1" t="s">
        <v>296</v>
      </c>
      <c r="C306" s="23"/>
      <c r="D306" s="212">
        <v>76500</v>
      </c>
      <c r="E306" s="213"/>
    </row>
    <row r="307" spans="1:5" s="1" customFormat="1" ht="15.75" x14ac:dyDescent="0.25">
      <c r="A307" s="166">
        <v>90307</v>
      </c>
      <c r="B307" s="1" t="s">
        <v>297</v>
      </c>
      <c r="C307" s="23"/>
      <c r="D307" s="212">
        <v>100000</v>
      </c>
      <c r="E307" s="213"/>
    </row>
    <row r="308" spans="1:5" s="1" customFormat="1" ht="15.75" x14ac:dyDescent="0.25">
      <c r="A308" s="166">
        <v>90308</v>
      </c>
      <c r="B308" s="1" t="s">
        <v>298</v>
      </c>
      <c r="C308" s="23"/>
      <c r="D308" s="212">
        <v>60000</v>
      </c>
      <c r="E308" s="213"/>
    </row>
    <row r="309" spans="1:5" s="1" customFormat="1" ht="15.75" x14ac:dyDescent="0.25">
      <c r="A309" s="166">
        <v>90309</v>
      </c>
      <c r="B309" s="1" t="s">
        <v>299</v>
      </c>
      <c r="C309" s="23"/>
      <c r="D309" s="212">
        <v>20500</v>
      </c>
      <c r="E309" s="213"/>
    </row>
    <row r="310" spans="1:5" s="1" customFormat="1" ht="15.75" x14ac:dyDescent="0.25">
      <c r="A310" s="166">
        <v>90310</v>
      </c>
      <c r="B310" s="1" t="s">
        <v>300</v>
      </c>
      <c r="C310" s="23"/>
      <c r="D310" s="212">
        <v>25000</v>
      </c>
      <c r="E310" s="213"/>
    </row>
    <row r="311" spans="1:5" s="1" customFormat="1" ht="15.75" x14ac:dyDescent="0.25">
      <c r="A311" s="166">
        <v>90311</v>
      </c>
      <c r="B311" s="1" t="s">
        <v>301</v>
      </c>
      <c r="C311" s="23"/>
      <c r="D311" s="212">
        <v>22000</v>
      </c>
      <c r="E311" s="213"/>
    </row>
    <row r="312" spans="1:5" s="1" customFormat="1" ht="15.75" x14ac:dyDescent="0.25">
      <c r="A312" s="166">
        <v>90312</v>
      </c>
      <c r="B312" s="1" t="s">
        <v>302</v>
      </c>
      <c r="C312" s="23"/>
      <c r="D312" s="212">
        <v>320000</v>
      </c>
      <c r="E312" s="213"/>
    </row>
    <row r="313" spans="1:5" s="1" customFormat="1" ht="15.75" x14ac:dyDescent="0.25">
      <c r="A313" s="166">
        <v>90313</v>
      </c>
      <c r="B313" s="1" t="s">
        <v>303</v>
      </c>
      <c r="C313" s="23"/>
      <c r="D313" s="212">
        <v>60000</v>
      </c>
      <c r="E313" s="213"/>
    </row>
    <row r="314" spans="1:5" s="1" customFormat="1" ht="15.75" x14ac:dyDescent="0.25">
      <c r="A314" s="166">
        <v>90314</v>
      </c>
      <c r="B314" s="1" t="s">
        <v>304</v>
      </c>
      <c r="C314" s="23"/>
      <c r="D314" s="212">
        <v>210000</v>
      </c>
      <c r="E314" s="213"/>
    </row>
    <row r="315" spans="1:5" s="1" customFormat="1" ht="15.75" x14ac:dyDescent="0.25">
      <c r="A315" s="166"/>
      <c r="C315" s="23"/>
      <c r="D315" s="212"/>
      <c r="E315" s="213"/>
    </row>
    <row r="316" spans="1:5" s="1" customFormat="1" ht="15.75" x14ac:dyDescent="0.25">
      <c r="A316" s="164" t="s">
        <v>227</v>
      </c>
      <c r="B316" s="148"/>
      <c r="C316" s="149"/>
      <c r="D316" s="150"/>
      <c r="E316" s="165">
        <f>SUM(D301:D315)</f>
        <v>1181500</v>
      </c>
    </row>
    <row r="317" spans="1:5" s="1" customFormat="1" ht="15.75" x14ac:dyDescent="0.25">
      <c r="A317" s="166"/>
      <c r="C317" s="23"/>
      <c r="D317" s="143"/>
      <c r="E317" s="25"/>
    </row>
    <row r="318" spans="1:5" s="1" customFormat="1" ht="15.75" x14ac:dyDescent="0.25">
      <c r="A318" s="23"/>
      <c r="D318" s="143"/>
      <c r="E318" s="25"/>
    </row>
    <row r="319" spans="1:5" s="1" customFormat="1" ht="15.75" x14ac:dyDescent="0.25">
      <c r="A319" s="109" t="s">
        <v>228</v>
      </c>
      <c r="B319" s="109"/>
      <c r="C319" s="110"/>
      <c r="D319" s="111"/>
      <c r="E319" s="114">
        <f>SUM(E316,E298,E293, E286)</f>
        <v>1691500</v>
      </c>
    </row>
    <row r="320" spans="1:5" s="1" customFormat="1" ht="15.75" x14ac:dyDescent="0.25">
      <c r="C320" s="23"/>
      <c r="D320" s="29"/>
      <c r="E320" s="167"/>
    </row>
    <row r="321" spans="1:5" s="1" customFormat="1" ht="15.75" x14ac:dyDescent="0.25">
      <c r="A321" s="168" t="s">
        <v>229</v>
      </c>
      <c r="B321" s="169"/>
      <c r="C321" s="170"/>
      <c r="D321" s="171"/>
      <c r="E321" s="172"/>
    </row>
    <row r="322" spans="1:5" s="1" customFormat="1" ht="15.75" x14ac:dyDescent="0.25">
      <c r="A322" s="173" t="s">
        <v>305</v>
      </c>
      <c r="B322" s="174"/>
      <c r="C322" s="175"/>
      <c r="D322" s="176"/>
      <c r="E322" s="177"/>
    </row>
    <row r="323" spans="1:5" s="1" customFormat="1" ht="15.75" x14ac:dyDescent="0.25">
      <c r="A323" s="23">
        <v>90511</v>
      </c>
      <c r="B323" s="1" t="s">
        <v>13</v>
      </c>
      <c r="D323" s="212">
        <v>96397</v>
      </c>
      <c r="E323" s="213"/>
    </row>
    <row r="324" spans="1:5" s="1" customFormat="1" ht="15.75" x14ac:dyDescent="0.25">
      <c r="A324" s="23">
        <v>90512</v>
      </c>
      <c r="B324" s="1" t="s">
        <v>14</v>
      </c>
      <c r="D324" s="212">
        <v>9764</v>
      </c>
      <c r="E324" s="213"/>
    </row>
    <row r="325" spans="1:5" s="1" customFormat="1" ht="15.75" x14ac:dyDescent="0.25">
      <c r="A325" s="178"/>
      <c r="B325" s="179" t="s">
        <v>238</v>
      </c>
      <c r="C325" s="180"/>
      <c r="D325" s="181"/>
      <c r="E325" s="182">
        <f>SUM(D322:D324)</f>
        <v>106161</v>
      </c>
    </row>
    <row r="326" spans="1:5" s="1" customFormat="1" ht="15.75" x14ac:dyDescent="0.25">
      <c r="C326" s="23"/>
      <c r="D326" s="29"/>
      <c r="E326" s="32"/>
    </row>
    <row r="327" spans="1:5" s="1" customFormat="1" ht="15.75" x14ac:dyDescent="0.25">
      <c r="A327" s="173" t="s">
        <v>306</v>
      </c>
      <c r="B327" s="174"/>
      <c r="C327" s="175"/>
      <c r="D327" s="176"/>
      <c r="E327" s="177"/>
    </row>
    <row r="328" spans="1:5" s="1" customFormat="1" ht="15.75" x14ac:dyDescent="0.25">
      <c r="A328" s="23">
        <v>90521</v>
      </c>
      <c r="B328" s="1" t="s">
        <v>15</v>
      </c>
      <c r="D328" s="212">
        <v>292309</v>
      </c>
      <c r="E328" s="213"/>
    </row>
    <row r="329" spans="1:5" s="1" customFormat="1" ht="15.75" x14ac:dyDescent="0.25">
      <c r="A329" s="23">
        <v>90522</v>
      </c>
      <c r="B329" s="1" t="s">
        <v>231</v>
      </c>
      <c r="D329" s="212">
        <v>239277</v>
      </c>
      <c r="E329" s="213"/>
    </row>
    <row r="330" spans="1:5" s="1" customFormat="1" ht="15.75" x14ac:dyDescent="0.25">
      <c r="A330" s="178"/>
      <c r="B330" s="179" t="s">
        <v>232</v>
      </c>
      <c r="C330" s="180"/>
      <c r="D330" s="181"/>
      <c r="E330" s="182">
        <f>SUM(D326:D329)</f>
        <v>531586</v>
      </c>
    </row>
    <row r="331" spans="1:5" s="1" customFormat="1" ht="15.75" x14ac:dyDescent="0.25">
      <c r="C331" s="23"/>
      <c r="D331" s="29"/>
      <c r="E331" s="32"/>
    </row>
    <row r="332" spans="1:5" s="1" customFormat="1" ht="15.75" x14ac:dyDescent="0.25">
      <c r="A332" s="173" t="s">
        <v>307</v>
      </c>
      <c r="B332" s="173"/>
      <c r="C332" s="183"/>
      <c r="D332" s="176"/>
      <c r="E332" s="177"/>
    </row>
    <row r="333" spans="1:5" s="1" customFormat="1" ht="15.75" x14ac:dyDescent="0.25">
      <c r="A333" s="23">
        <v>90531</v>
      </c>
      <c r="B333" s="1" t="s">
        <v>233</v>
      </c>
      <c r="D333" s="212">
        <v>270536</v>
      </c>
      <c r="E333" s="213"/>
    </row>
    <row r="334" spans="1:5" s="1" customFormat="1" ht="15.75" x14ac:dyDescent="0.25">
      <c r="A334" s="23">
        <v>90532</v>
      </c>
      <c r="B334" s="1" t="s">
        <v>16</v>
      </c>
      <c r="D334" s="212">
        <v>54328</v>
      </c>
      <c r="E334" s="213"/>
    </row>
    <row r="335" spans="1:5" s="1" customFormat="1" ht="15.75" x14ac:dyDescent="0.25">
      <c r="A335" s="178"/>
      <c r="B335" s="179" t="s">
        <v>234</v>
      </c>
      <c r="C335" s="180"/>
      <c r="D335" s="181"/>
      <c r="E335" s="182">
        <f>SUM(D331:D334)</f>
        <v>324864</v>
      </c>
    </row>
    <row r="336" spans="1:5" s="1" customFormat="1" ht="15.75" x14ac:dyDescent="0.25">
      <c r="C336" s="23"/>
      <c r="D336" s="29"/>
      <c r="E336" s="167"/>
    </row>
    <row r="337" spans="1:5" s="1" customFormat="1" ht="15.75" x14ac:dyDescent="0.25">
      <c r="A337" s="173" t="s">
        <v>308</v>
      </c>
      <c r="B337" s="174"/>
      <c r="C337" s="175"/>
      <c r="D337" s="176"/>
      <c r="E337" s="177"/>
    </row>
    <row r="338" spans="1:5" s="1" customFormat="1" ht="15.75" x14ac:dyDescent="0.25">
      <c r="A338" s="23">
        <v>90540</v>
      </c>
      <c r="B338" s="1" t="s">
        <v>236</v>
      </c>
      <c r="D338" s="212">
        <v>226000</v>
      </c>
      <c r="E338" s="213"/>
    </row>
    <row r="339" spans="1:5" s="1" customFormat="1" ht="15.75" x14ac:dyDescent="0.25">
      <c r="A339" s="23">
        <v>90540</v>
      </c>
      <c r="B339" s="1" t="s">
        <v>237</v>
      </c>
      <c r="D339" s="212" t="s">
        <v>49</v>
      </c>
      <c r="E339" s="213" t="s">
        <v>49</v>
      </c>
    </row>
    <row r="340" spans="1:5" s="1" customFormat="1" ht="15.75" x14ac:dyDescent="0.25">
      <c r="A340" s="178"/>
      <c r="B340" s="179" t="s">
        <v>238</v>
      </c>
      <c r="C340" s="180"/>
      <c r="D340" s="181"/>
      <c r="E340" s="182">
        <f>SUM(D337:D339)</f>
        <v>226000</v>
      </c>
    </row>
    <row r="341" spans="1:5" s="1" customFormat="1" ht="15.75" x14ac:dyDescent="0.25">
      <c r="C341" s="23"/>
      <c r="D341" s="29"/>
      <c r="E341" s="167"/>
    </row>
    <row r="342" spans="1:5" s="1" customFormat="1" ht="15.75" x14ac:dyDescent="0.25">
      <c r="C342" s="23"/>
      <c r="D342" s="29"/>
      <c r="E342" s="167"/>
    </row>
    <row r="343" spans="1:5" s="1" customFormat="1" ht="15.75" x14ac:dyDescent="0.25">
      <c r="A343" s="173" t="s">
        <v>229</v>
      </c>
      <c r="B343" s="184"/>
      <c r="C343" s="185"/>
      <c r="D343" s="186"/>
      <c r="E343" s="187">
        <f>SUM(E335,E330,E325,E340)</f>
        <v>1188611</v>
      </c>
    </row>
    <row r="344" spans="1:5" s="1" customFormat="1" ht="15.75" x14ac:dyDescent="0.25">
      <c r="A344" s="166"/>
      <c r="B344" s="2"/>
      <c r="C344" s="52"/>
      <c r="D344" s="53"/>
      <c r="E344" s="62"/>
    </row>
    <row r="345" spans="1:5" s="1" customFormat="1" ht="15.75" x14ac:dyDescent="0.25">
      <c r="A345" s="188" t="s">
        <v>239</v>
      </c>
      <c r="B345" s="189"/>
      <c r="C345" s="190"/>
      <c r="D345" s="191"/>
      <c r="E345" s="192">
        <f>SUM(E319,E343)</f>
        <v>2880111</v>
      </c>
    </row>
    <row r="346" spans="1:5" s="1" customFormat="1" ht="15.75" x14ac:dyDescent="0.25">
      <c r="A346" s="66"/>
      <c r="B346" s="2"/>
      <c r="C346" s="52"/>
      <c r="D346" s="53"/>
      <c r="E346" s="62"/>
    </row>
    <row r="347" spans="1:5" s="1" customFormat="1" ht="16.5" thickBot="1" x14ac:dyDescent="0.3">
      <c r="A347" s="193" t="s">
        <v>240</v>
      </c>
      <c r="B347" s="194"/>
      <c r="C347" s="195"/>
      <c r="D347" s="196"/>
      <c r="E347" s="205">
        <f>SUM(E29,E277)</f>
        <v>10804732.300000001</v>
      </c>
    </row>
    <row r="348" spans="1:5" s="1" customFormat="1" ht="16.5" thickBot="1" x14ac:dyDescent="0.3">
      <c r="A348" s="197" t="s">
        <v>241</v>
      </c>
      <c r="B348" s="198"/>
      <c r="C348" s="199"/>
      <c r="D348" s="200"/>
      <c r="E348" s="206">
        <f>SUM(E269,E345)</f>
        <v>12217188.380000001</v>
      </c>
    </row>
    <row r="349" spans="1:5" s="1" customFormat="1" ht="15.75" x14ac:dyDescent="0.25">
      <c r="A349" s="201" t="s">
        <v>242</v>
      </c>
      <c r="B349" s="202"/>
      <c r="C349" s="203"/>
      <c r="D349" s="204"/>
      <c r="E349" s="207">
        <f>SUM(E347-E348)</f>
        <v>-1412456.08</v>
      </c>
    </row>
    <row r="350" spans="1:5" s="1" customFormat="1" ht="15.75" x14ac:dyDescent="0.25">
      <c r="A350" s="66"/>
      <c r="B350" s="2"/>
      <c r="C350" s="52"/>
      <c r="D350" s="53"/>
      <c r="E350" s="62"/>
    </row>
    <row r="351" spans="1:5" s="1" customFormat="1" ht="15.75" x14ac:dyDescent="0.25">
      <c r="C351" s="23"/>
      <c r="D351" s="143"/>
      <c r="E351" s="25"/>
    </row>
  </sheetData>
  <mergeCells count="6">
    <mergeCell ref="A278:E278"/>
    <mergeCell ref="A1:E1"/>
    <mergeCell ref="A3:E3"/>
    <mergeCell ref="A4:E4"/>
    <mergeCell ref="A31:E31"/>
    <mergeCell ref="A43:E4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78054C6CB6F44985C3423F7FC20255" ma:contentTypeVersion="4" ma:contentTypeDescription="Create a new document." ma:contentTypeScope="" ma:versionID="6f00c80ea5e3df294763e28bc8db9368">
  <xsd:schema xmlns:xsd="http://www.w3.org/2001/XMLSchema" xmlns:xs="http://www.w3.org/2001/XMLSchema" xmlns:p="http://schemas.microsoft.com/office/2006/metadata/properties" xmlns:ns2="fa3ad94e-5321-4a3c-af98-43f705251316" targetNamespace="http://schemas.microsoft.com/office/2006/metadata/properties" ma:root="true" ma:fieldsID="644054c0cca9fb9356cdfc55b13e2b00" ns2:_="">
    <xsd:import namespace="fa3ad94e-5321-4a3c-af98-43f7052513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3ad94e-5321-4a3c-af98-43f7052513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BFEF6D-F663-4A7A-B031-FD408A20D2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3ad94e-5321-4a3c-af98-43f7052513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596EE6-7983-4DEB-BCC3-B60E165B6764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fa3ad94e-5321-4a3c-af98-43f705251316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23C5C78-9611-4301-ABDB-19C33E6525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2027 Budget Worksheet</vt:lpstr>
      <vt:lpstr>Sheet1</vt:lpstr>
      <vt:lpstr>2023</vt:lpstr>
      <vt:lpstr>'2027 Budget Worksheet'!Print_Area</vt:lpstr>
      <vt:lpstr>'2027 Budget Worksheet'!Print_Titles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Morrison</dc:creator>
  <cp:keywords/>
  <dc:description/>
  <cp:lastModifiedBy>James Cone</cp:lastModifiedBy>
  <cp:revision/>
  <cp:lastPrinted>2026-07-21T18:13:05Z</cp:lastPrinted>
  <dcterms:created xsi:type="dcterms:W3CDTF">2020-07-26T16:28:10Z</dcterms:created>
  <dcterms:modified xsi:type="dcterms:W3CDTF">2026-07-21T18:16:01Z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0x010100D578054C6CB6F44985C3423F7FC20255</vt:lpwstr>
  </property>
  <property fmtid="{D5CDD505-2E9C-101B-9397-08002B2CF9AE}" pid="3" name="MediaServiceImageTags">
    <vt:lpwstr/>
  </property>
</Properties>
</file>