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ttleyorkfd-my.sharepoint.com/personal/jcone_hcesd17_org/Documents/Desktop/"/>
    </mc:Choice>
  </mc:AlternateContent>
  <xr:revisionPtr revIDLastSave="217" documentId="13_ncr:1_{8D8C6A6D-C0A4-495C-A31A-6293718634D2}" xr6:coauthVersionLast="47" xr6:coauthVersionMax="47" xr10:uidLastSave="{4909C48C-3BDC-4D50-9936-0D25703F4300}"/>
  <bookViews>
    <workbookView xWindow="-120" yWindow="-120" windowWidth="29040" windowHeight="15720" firstSheet="1" activeTab="1" xr2:uid="{98397D33-060F-401B-B8EB-7101BE8B947F}"/>
  </bookViews>
  <sheets>
    <sheet name="ESD Budget worksheet" sheetId="1" r:id="rId1"/>
    <sheet name="2026 Budget Worksheet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1">'2026 Budget Worksheet'!$A$3:$E$350</definedName>
    <definedName name="_xlnm.Print_Area" localSheetId="0">'ESD Budget worksheet'!$A$1:$H$225</definedName>
    <definedName name="_xlnm.Print_Titles" localSheetId="1">'2026 Budget Worksheet'!$1:$2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3" i="2" l="1"/>
  <c r="E273" i="2" s="1"/>
  <c r="D95" i="2"/>
  <c r="E95" i="2" s="1"/>
  <c r="D303" i="2"/>
  <c r="E303" i="2" s="1"/>
  <c r="D341" i="2"/>
  <c r="E341" i="2" s="1"/>
  <c r="D336" i="2"/>
  <c r="E336" i="2" s="1"/>
  <c r="D331" i="2"/>
  <c r="E331" i="2" s="1"/>
  <c r="D321" i="2"/>
  <c r="E321" i="2" s="1"/>
  <c r="D297" i="2"/>
  <c r="E297" i="2" s="1"/>
  <c r="D292" i="2"/>
  <c r="E292" i="2" s="1"/>
  <c r="D285" i="2"/>
  <c r="E285" i="2" s="1"/>
  <c r="D268" i="2"/>
  <c r="E268" i="2" s="1"/>
  <c r="D261" i="2"/>
  <c r="E261" i="2" s="1"/>
  <c r="D251" i="2"/>
  <c r="E251" i="2" s="1"/>
  <c r="D244" i="2"/>
  <c r="E244" i="2" s="1"/>
  <c r="D237" i="2"/>
  <c r="E237" i="2" s="1"/>
  <c r="D220" i="2"/>
  <c r="E220" i="2" s="1"/>
  <c r="D215" i="2"/>
  <c r="E215" i="2" s="1"/>
  <c r="D208" i="2"/>
  <c r="E208" i="2" s="1"/>
  <c r="D205" i="2"/>
  <c r="E205" i="2" s="1"/>
  <c r="D195" i="2"/>
  <c r="E195" i="2" s="1"/>
  <c r="D188" i="2"/>
  <c r="E188" i="2" s="1"/>
  <c r="D182" i="2"/>
  <c r="E182" i="2" s="1"/>
  <c r="D175" i="2"/>
  <c r="E175" i="2" s="1"/>
  <c r="D170" i="2"/>
  <c r="E170" i="2" s="1"/>
  <c r="D165" i="2"/>
  <c r="E165" i="2" s="1"/>
  <c r="D157" i="2"/>
  <c r="E157" i="2" s="1"/>
  <c r="D151" i="2"/>
  <c r="E151" i="2" s="1"/>
  <c r="D141" i="2"/>
  <c r="E141" i="2" s="1"/>
  <c r="D130" i="2"/>
  <c r="E130" i="2" s="1"/>
  <c r="D120" i="2"/>
  <c r="E120" i="2" s="1"/>
  <c r="D106" i="2"/>
  <c r="E106" i="2" s="1"/>
  <c r="D101" i="2"/>
  <c r="E101" i="2" s="1"/>
  <c r="D80" i="2"/>
  <c r="E80" i="2" s="1"/>
  <c r="D74" i="2"/>
  <c r="E74" i="2" s="1"/>
  <c r="D70" i="2"/>
  <c r="E70" i="2" s="1"/>
  <c r="D65" i="2"/>
  <c r="E65" i="2" s="1"/>
  <c r="D53" i="2"/>
  <c r="E53" i="2" s="1"/>
  <c r="D44" i="2"/>
  <c r="E44" i="2" s="1"/>
  <c r="E27" i="2"/>
  <c r="D27" i="2"/>
  <c r="E17" i="2"/>
  <c r="D17" i="2"/>
  <c r="E13" i="2"/>
  <c r="D13" i="2"/>
  <c r="E132" i="2" l="1"/>
  <c r="E210" i="2"/>
  <c r="E343" i="2"/>
  <c r="E324" i="2"/>
  <c r="E253" i="2"/>
  <c r="E108" i="2"/>
  <c r="E29" i="2"/>
  <c r="E347" i="2" s="1"/>
  <c r="E197" i="2"/>
  <c r="E76" i="2"/>
  <c r="E177" i="2"/>
  <c r="E110" i="2" l="1"/>
  <c r="E276" i="2" s="1"/>
  <c r="E277" i="2" s="1"/>
  <c r="E345" i="2"/>
  <c r="E348" i="2" l="1"/>
  <c r="E349" i="2" s="1"/>
  <c r="E224" i="1"/>
  <c r="A31" i="2" l="1"/>
  <c r="E223" i="1"/>
  <c r="E216" i="1"/>
  <c r="E210" i="1"/>
  <c r="E199" i="1"/>
  <c r="E191" i="1"/>
  <c r="E186" i="1"/>
  <c r="E181" i="1"/>
  <c r="E167" i="1"/>
  <c r="E174" i="1" s="1"/>
  <c r="E159" i="1"/>
  <c r="E156" i="1"/>
  <c r="E150" i="1"/>
  <c r="E144" i="1"/>
  <c r="E133" i="1"/>
  <c r="E125" i="1"/>
  <c r="E110" i="1"/>
  <c r="E119" i="1" s="1"/>
  <c r="E92" i="1"/>
  <c r="E105" i="1" s="1"/>
  <c r="E87" i="1"/>
  <c r="E79" i="1"/>
  <c r="E71" i="1"/>
  <c r="E53" i="1"/>
  <c r="E47" i="1"/>
  <c r="E60" i="1" s="1"/>
  <c r="E27" i="1"/>
  <c r="E23" i="1"/>
  <c r="E19" i="1"/>
  <c r="E13" i="1"/>
  <c r="E14" i="1" s="1"/>
  <c r="E2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Amanda Coveler</author>
  </authors>
  <commentList>
    <comment ref="C61" authorId="0" shapeId="0" xr:uid="{C4FBB75A-4276-447E-90B1-A80F4A77F9E8}">
      <text>
        <r>
          <rPr>
            <sz val="11"/>
            <color theme="1"/>
            <rFont val="Calibri"/>
            <family val="2"/>
            <scheme val="minor"/>
          </rPr>
          <t>Amanda Coveler:
Create Parental Leave Item</t>
        </r>
      </text>
    </comment>
    <comment ref="C84" authorId="0" shapeId="0" xr:uid="{03A52AAB-3815-4AA2-92EA-9C846B98D3B0}">
      <text>
        <r>
          <rPr>
            <sz val="11"/>
            <color theme="1"/>
            <rFont val="Calibri"/>
            <family val="2"/>
            <scheme val="minor"/>
          </rPr>
          <t>Amanda Coveler:
We should rename this mental health resources</t>
        </r>
      </text>
    </comment>
    <comment ref="E150" authorId="0" shapeId="0" xr:uid="{3132A392-70F1-4E6A-A80C-356E7DCAB444}">
      <text>
        <r>
          <rPr>
            <sz val="11"/>
            <color theme="1"/>
            <rFont val="Calibri"/>
            <family val="2"/>
            <scheme val="minor"/>
          </rPr>
          <t>Amanda Coveler:
Move to Software</t>
        </r>
      </text>
    </comment>
    <comment ref="E219" authorId="0" shapeId="0" xr:uid="{F6408968-DCA6-48C7-BE73-FEB76C4A3A0B}">
      <text>
        <r>
          <rPr>
            <sz val="11"/>
            <color theme="1"/>
            <rFont val="Calibri"/>
            <family val="2"/>
            <scheme val="minor"/>
          </rPr>
          <t>Amanda Coveler:
Should this be under IT?</t>
        </r>
      </text>
    </comment>
    <comment ref="E260" authorId="0" shapeId="0" xr:uid="{285488ED-C15D-45CB-8D04-170BE6DF2E95}">
      <text>
        <r>
          <rPr>
            <sz val="11"/>
            <color theme="1"/>
            <rFont val="Calibri"/>
            <family val="2"/>
            <scheme val="minor"/>
          </rPr>
          <t>Amanda Coveler:
Have Katie bring a list of everything in Miscellaneous</t>
        </r>
      </text>
    </comment>
    <comment ref="E281" authorId="0" shapeId="0" xr:uid="{69A2550A-D029-480B-B63F-2CBD7DF8F833}">
      <text>
        <r>
          <rPr>
            <sz val="11"/>
            <color theme="1"/>
            <rFont val="Calibri"/>
            <family val="2"/>
            <scheme val="minor"/>
          </rPr>
          <t>Amanda Coveler:
Why do we have this?</t>
        </r>
      </text>
    </comment>
  </commentList>
</comments>
</file>

<file path=xl/sharedStrings.xml><?xml version="1.0" encoding="utf-8"?>
<sst xmlns="http://schemas.openxmlformats.org/spreadsheetml/2006/main" count="604" uniqueCount="530">
  <si>
    <t>Ordinary Income/Expense</t>
  </si>
  <si>
    <t>Income</t>
  </si>
  <si>
    <t>14100</t>
  </si>
  <si>
    <t>Land Lease</t>
  </si>
  <si>
    <t>14310</t>
  </si>
  <si>
    <t>Penalties &amp; Interest</t>
  </si>
  <si>
    <t>14330</t>
  </si>
  <si>
    <t>Miscellaneous Income</t>
  </si>
  <si>
    <t>14350</t>
  </si>
  <si>
    <t>Maintenance Tax Collections</t>
  </si>
  <si>
    <t>14351</t>
  </si>
  <si>
    <t>Rendition Penalty Collections</t>
  </si>
  <si>
    <t>14352</t>
  </si>
  <si>
    <t>SIT Collections</t>
  </si>
  <si>
    <t>14360</t>
  </si>
  <si>
    <t>Sales Tax Revenue</t>
  </si>
  <si>
    <t>14450</t>
  </si>
  <si>
    <t>Use of Surplus</t>
  </si>
  <si>
    <t>15391</t>
  </si>
  <si>
    <t xml:space="preserve"> Interest Earned on Temp. Invest</t>
  </si>
  <si>
    <t>15392</t>
  </si>
  <si>
    <t xml:space="preserve"> Interest Earned on Checking Acc</t>
  </si>
  <si>
    <t>Total Income</t>
  </si>
  <si>
    <t>Gross Profit</t>
  </si>
  <si>
    <t>Expense</t>
  </si>
  <si>
    <t>16106</t>
  </si>
  <si>
    <t>Tax Assessor Collector Fees</t>
  </si>
  <si>
    <t>16300</t>
  </si>
  <si>
    <t>Harris County CAD Fees</t>
  </si>
  <si>
    <t>16310 --- Station 83 Payments</t>
  </si>
  <si>
    <t>16310 - Station 83 Payments</t>
  </si>
  <si>
    <t>16310 a</t>
  </si>
  <si>
    <t>Building Pmt Sta 83-Principle</t>
  </si>
  <si>
    <t>16310 b</t>
  </si>
  <si>
    <t>Building Pmt Sta 83-Interest</t>
  </si>
  <si>
    <t>16316 --- Station 81 &amp; 82 Payments</t>
  </si>
  <si>
    <t>16316 - Station 81 &amp; 82 Payments</t>
  </si>
  <si>
    <t>16316 a</t>
  </si>
  <si>
    <t>Station 81 &amp; 82 Principal</t>
  </si>
  <si>
    <t>16316 b</t>
  </si>
  <si>
    <t xml:space="preserve"> Station 81 &amp; 82 Interest</t>
  </si>
  <si>
    <t>16317 --- Trustmark Payments</t>
  </si>
  <si>
    <t>16317 - Trustmark Payments</t>
  </si>
  <si>
    <t>16317a</t>
  </si>
  <si>
    <t xml:space="preserve"> Trustmark Bank Principle</t>
  </si>
  <si>
    <t>Aerial financing</t>
  </si>
  <si>
    <t>approx 3 yrs remaining</t>
  </si>
  <si>
    <t>16317b</t>
  </si>
  <si>
    <t>Trustmark Bank Interest</t>
  </si>
  <si>
    <t>16320</t>
  </si>
  <si>
    <t>Auditing Fees</t>
  </si>
  <si>
    <t>16325</t>
  </si>
  <si>
    <t>Bank Fees</t>
  </si>
  <si>
    <t>16330</t>
  </si>
  <si>
    <t>Bookkeeping Fees</t>
  </si>
  <si>
    <t>16345</t>
  </si>
  <si>
    <t>Delivery Expense</t>
  </si>
  <si>
    <t>16350</t>
  </si>
  <si>
    <t>Election Expense</t>
  </si>
  <si>
    <t>16356</t>
  </si>
  <si>
    <t>SD Commissioner Training</t>
  </si>
  <si>
    <t>16360</t>
  </si>
  <si>
    <t>Property Ins. &amp; Surety Bond</t>
  </si>
  <si>
    <t>16365</t>
  </si>
  <si>
    <t>SAFE-D Membership</t>
  </si>
  <si>
    <t>16370</t>
  </si>
  <si>
    <t>Legal Fees</t>
  </si>
  <si>
    <t>16375</t>
  </si>
  <si>
    <t>Legal Notices &amp; Other Publ.</t>
  </si>
  <si>
    <t>16395</t>
  </si>
  <si>
    <t>Sales Tax Consultant</t>
  </si>
  <si>
    <t>16402</t>
  </si>
  <si>
    <t>Dues and Subscriptions</t>
  </si>
  <si>
    <t>16405</t>
  </si>
  <si>
    <t xml:space="preserve"> ESD Travel Expense</t>
  </si>
  <si>
    <t>16501 -- INSURANCE</t>
  </si>
  <si>
    <t>Workers Compensation</t>
  </si>
  <si>
    <t>VFIS</t>
  </si>
  <si>
    <t>16501.2a</t>
  </si>
  <si>
    <t>        Accident &amp; Sickness</t>
  </si>
  <si>
    <t>16501.2b</t>
  </si>
  <si>
    <t>        Package</t>
  </si>
  <si>
    <t>VFIS increase</t>
  </si>
  <si>
    <t>16501.2c</t>
  </si>
  <si>
    <t>        Term Life</t>
  </si>
  <si>
    <t>16501.2d</t>
  </si>
  <si>
    <t>        Cancer</t>
  </si>
  <si>
    <t>Aflac</t>
  </si>
  <si>
    <t>Health Insurance</t>
  </si>
  <si>
    <t>16501.4a</t>
  </si>
  <si>
    <t xml:space="preserve">        Medical</t>
  </si>
  <si>
    <t>16501.4b</t>
  </si>
  <si>
    <t xml:space="preserve">        Dental</t>
  </si>
  <si>
    <t>16501.4c</t>
  </si>
  <si>
    <t>        Vision</t>
  </si>
  <si>
    <t>16501.4d</t>
  </si>
  <si>
    <t>        Life/ADD</t>
  </si>
  <si>
    <t>Insurance -- Other</t>
  </si>
  <si>
    <t>TOTAL INSURANCE --</t>
  </si>
  <si>
    <t>16502 -- UTILITIES</t>
  </si>
  <si>
    <t>Alarm Systems</t>
  </si>
  <si>
    <t>Direct TV</t>
  </si>
  <si>
    <t>Electricity</t>
  </si>
  <si>
    <t>Expected increase</t>
  </si>
  <si>
    <t>Data/ Comminications Services</t>
  </si>
  <si>
    <t>Natural Gas</t>
  </si>
  <si>
    <t>Except when hurricane affects</t>
  </si>
  <si>
    <t>Trash Removal</t>
  </si>
  <si>
    <t>Investigate options</t>
  </si>
  <si>
    <t>Water / Sewer</t>
  </si>
  <si>
    <t>TOTAL UTILITIES --</t>
  </si>
  <si>
    <t>16503 -- FACILITIES</t>
  </si>
  <si>
    <t>Maintenance / Repairs</t>
  </si>
  <si>
    <t>Lawn Services</t>
  </si>
  <si>
    <t>Furnishings</t>
  </si>
  <si>
    <t>Station Supplies</t>
  </si>
  <si>
    <t>TOTAL FACILITIES --</t>
  </si>
  <si>
    <t>16504 -- TRAINING</t>
  </si>
  <si>
    <t>Certifications / Commissions</t>
  </si>
  <si>
    <t>Training Classes</t>
  </si>
  <si>
    <t>Training Field Expenses</t>
  </si>
  <si>
    <t>Travel Services</t>
  </si>
  <si>
    <t>TOTAL TRAINING --</t>
  </si>
  <si>
    <t>16505 -- PROFESSIONAL SERVICES</t>
  </si>
  <si>
    <t>CPA</t>
  </si>
  <si>
    <t>Software/Services</t>
  </si>
  <si>
    <t>Web-Based Services</t>
  </si>
  <si>
    <t>16505.3a</t>
  </si>
  <si>
    <t xml:space="preserve">     Web Site</t>
  </si>
  <si>
    <t>16505.3b</t>
  </si>
  <si>
    <t>     Emergency Reporting</t>
  </si>
  <si>
    <t>16505.3c</t>
  </si>
  <si>
    <t>     PSTrax</t>
  </si>
  <si>
    <t>Discuss with Chiefs about keeping this</t>
  </si>
  <si>
    <t>16505.3d</t>
  </si>
  <si>
    <t xml:space="preserve">     Target Solutions</t>
  </si>
  <si>
    <t>16505.3e</t>
  </si>
  <si>
    <t xml:space="preserve">     Battalion 3 Tech</t>
  </si>
  <si>
    <t>Turned off</t>
  </si>
  <si>
    <t>reduced $10K</t>
  </si>
  <si>
    <t>16505.3f</t>
  </si>
  <si>
    <t>     When To Work</t>
  </si>
  <si>
    <t>16505.3g</t>
  </si>
  <si>
    <t>     Web Meeting</t>
  </si>
  <si>
    <t>16505.3h</t>
  </si>
  <si>
    <t xml:space="preserve">     Web-Based Services-Other</t>
  </si>
  <si>
    <t>Chaplain Services</t>
  </si>
  <si>
    <t>Human Resource Services</t>
  </si>
  <si>
    <t>Professional Services-Other</t>
  </si>
  <si>
    <t>Added $100K in Feb</t>
  </si>
  <si>
    <t>TOTAL PROFESSIONAL SERVICES --</t>
  </si>
  <si>
    <t>16506 -- APPARATUS &amp; VEHICLES</t>
  </si>
  <si>
    <t>Fuel</t>
  </si>
  <si>
    <t>Added $150K May 2020</t>
  </si>
  <si>
    <t>NFPA Testing</t>
  </si>
  <si>
    <t>16506.3a</t>
  </si>
  <si>
    <t xml:space="preserve">     Pumps</t>
  </si>
  <si>
    <t>Combined = 12,000</t>
  </si>
  <si>
    <t>16506.3b</t>
  </si>
  <si>
    <t xml:space="preserve">     Hose</t>
  </si>
  <si>
    <t>16506.3c</t>
  </si>
  <si>
    <t xml:space="preserve">     Ground Ladders</t>
  </si>
  <si>
    <t>16506.3d</t>
  </si>
  <si>
    <t xml:space="preserve">     Aerial Ladders</t>
  </si>
  <si>
    <t>Approved $123K in Jan for 2 Tahoes</t>
  </si>
  <si>
    <t>16506.3e</t>
  </si>
  <si>
    <t>Nozzle Testing due 2023</t>
  </si>
  <si>
    <t>Expecting for every 3 years</t>
  </si>
  <si>
    <t>Rehab 81 Supplies</t>
  </si>
  <si>
    <t>3rd Eye Cameras</t>
  </si>
  <si>
    <t>$55 per month/ Per truck (14 vehicles)</t>
  </si>
  <si>
    <t>TOTAL APPARATUS &amp; VEHICLES --</t>
  </si>
  <si>
    <t>16507 -- COMMUNITY RELATIONS</t>
  </si>
  <si>
    <t>Public Relations</t>
  </si>
  <si>
    <t>Community Projects</t>
  </si>
  <si>
    <t>TOTAL COMMUNITY RELATIONS --</t>
  </si>
  <si>
    <t>16508 -- EQUIPMENT</t>
  </si>
  <si>
    <t>Equipment</t>
  </si>
  <si>
    <t>Fire Hose</t>
  </si>
  <si>
    <t>Nozzles</t>
  </si>
  <si>
    <t>??</t>
  </si>
  <si>
    <t>Pervus Alerting System</t>
  </si>
  <si>
    <t>Per station</t>
  </si>
  <si>
    <t>As per Robin</t>
  </si>
  <si>
    <t>TOTAL EQUIPMENT --</t>
  </si>
  <si>
    <t>16509 -- PERSONNEL</t>
  </si>
  <si>
    <t>Medical Services</t>
  </si>
  <si>
    <t>Clothing</t>
  </si>
  <si>
    <t>Record Checks</t>
  </si>
  <si>
    <t>Background @ DL checks</t>
  </si>
  <si>
    <t>Membership Dues</t>
  </si>
  <si>
    <t>TOTAL PERSONNEL --</t>
  </si>
  <si>
    <t>16510 -- CONTINGENCY</t>
  </si>
  <si>
    <t>Annual Banquet</t>
  </si>
  <si>
    <t>Talk to Board about desires and facility</t>
  </si>
  <si>
    <t>Miscellaneous</t>
  </si>
  <si>
    <t>Could focus this on the Christmas party</t>
  </si>
  <si>
    <t>TOTAL CONTINGENCY --</t>
  </si>
  <si>
    <t>16512 -- EMS</t>
  </si>
  <si>
    <t>Certifications</t>
  </si>
  <si>
    <t>Supplies</t>
  </si>
  <si>
    <t>TOTAL E.M.S. --</t>
  </si>
  <si>
    <t>16511 -- PAYROLL</t>
  </si>
  <si>
    <t>Full Time</t>
  </si>
  <si>
    <t>45 people</t>
  </si>
  <si>
    <t>Gary and James included</t>
  </si>
  <si>
    <t>16511.1a</t>
  </si>
  <si>
    <t>     Salaries</t>
  </si>
  <si>
    <t>The 6 new hires included</t>
  </si>
  <si>
    <t>16511.1b</t>
  </si>
  <si>
    <t>     Overtime</t>
  </si>
  <si>
    <t>16511.1c</t>
  </si>
  <si>
    <t>     Higher Classification</t>
  </si>
  <si>
    <t>Part Time</t>
  </si>
  <si>
    <t>24 positions</t>
  </si>
  <si>
    <t>Administration</t>
  </si>
  <si>
    <t>3 people</t>
  </si>
  <si>
    <t>Incentive</t>
  </si>
  <si>
    <t>Pension</t>
  </si>
  <si>
    <t>Employer Taxes</t>
  </si>
  <si>
    <t>16511.6a</t>
  </si>
  <si>
    <t>     Social Security</t>
  </si>
  <si>
    <t>16511.6b</t>
  </si>
  <si>
    <t>     Medicare</t>
  </si>
  <si>
    <t>16511.6c</t>
  </si>
  <si>
    <t>     Texas Workforce Comm</t>
  </si>
  <si>
    <t>Payroll-Other  LOSAP</t>
  </si>
  <si>
    <t>Added as per Robin</t>
  </si>
  <si>
    <t>TOTAL PAYROLL --</t>
  </si>
  <si>
    <t>16513 -- DISPATCH</t>
  </si>
  <si>
    <t>Comm Center</t>
  </si>
  <si>
    <t>Greenspoint 4 Rent</t>
  </si>
  <si>
    <t>CAD Software</t>
  </si>
  <si>
    <t>Opticon GTT services</t>
  </si>
  <si>
    <t>ask james about annual fee's</t>
  </si>
  <si>
    <t>TOTAL DISPATCH --</t>
  </si>
  <si>
    <t>Find out what Monthly fees will be.</t>
  </si>
  <si>
    <t>16514 -- PROTECTIVE EQUIPMENT</t>
  </si>
  <si>
    <t>Replacement</t>
  </si>
  <si>
    <t>Approved $137572 in March</t>
  </si>
  <si>
    <t>SCBA</t>
  </si>
  <si>
    <t>Approved $388K for 60 air packs</t>
  </si>
  <si>
    <t>16514.3a</t>
  </si>
  <si>
    <t>     Repairs</t>
  </si>
  <si>
    <t>16514.3b</t>
  </si>
  <si>
    <t>     Compressor Maintenance</t>
  </si>
  <si>
    <t>16514.3c</t>
  </si>
  <si>
    <t>     NFPA Testing</t>
  </si>
  <si>
    <t>TOTAL PROTECTIVE EQUIPMENT --</t>
  </si>
  <si>
    <t>16515 -- OFFICE SUPPLIES</t>
  </si>
  <si>
    <t>Office Supplies</t>
  </si>
  <si>
    <t>Postage Meter</t>
  </si>
  <si>
    <t>Postage</t>
  </si>
  <si>
    <t>Computer/Office Equipment</t>
  </si>
  <si>
    <t>TOTAL OFFICE SUPPLIES --</t>
  </si>
  <si>
    <t>TOTAL OPERATING BUDGET --</t>
  </si>
  <si>
    <t>Adopted last year</t>
  </si>
  <si>
    <t>16516</t>
  </si>
  <si>
    <t>COVID 19</t>
  </si>
  <si>
    <t>Currently not in total</t>
  </si>
  <si>
    <t>Board added $500K in March</t>
  </si>
  <si>
    <t>16560</t>
  </si>
  <si>
    <t>ESD Miscellaneous Expense</t>
  </si>
  <si>
    <t>Do you want to carry forward?</t>
  </si>
  <si>
    <t>16601</t>
  </si>
  <si>
    <t>ESD Payroll Expenses</t>
  </si>
  <si>
    <t>17000</t>
  </si>
  <si>
    <t>Capital Outlay &amp; Debt Service</t>
  </si>
  <si>
    <t>17100</t>
  </si>
  <si>
    <t>Architectural Services</t>
  </si>
  <si>
    <t>17100 -- Architectural Services</t>
  </si>
  <si>
    <t>17100a</t>
  </si>
  <si>
    <t>Station 83</t>
  </si>
  <si>
    <t>17100a1</t>
  </si>
  <si>
    <t>Station 81 Admin Building</t>
  </si>
  <si>
    <t>17100c</t>
  </si>
  <si>
    <t xml:space="preserve"> Station 84</t>
  </si>
  <si>
    <t>17100d</t>
  </si>
  <si>
    <t xml:space="preserve"> Station 82</t>
  </si>
  <si>
    <t>17200</t>
  </si>
  <si>
    <t xml:space="preserve"> New Station Expense</t>
  </si>
  <si>
    <t>17200 -- New Station Expense</t>
  </si>
  <si>
    <t>75K tower</t>
  </si>
  <si>
    <t>Notes</t>
  </si>
  <si>
    <t>17200b</t>
  </si>
  <si>
    <t>Capital Expense Station 81</t>
  </si>
  <si>
    <t>45K gtt</t>
  </si>
  <si>
    <t>17200b3</t>
  </si>
  <si>
    <t>Training Field expense</t>
  </si>
  <si>
    <t>180 Purvis</t>
  </si>
  <si>
    <t>17200b4</t>
  </si>
  <si>
    <t>250000 capital</t>
  </si>
  <si>
    <t>17200c</t>
  </si>
  <si>
    <t xml:space="preserve"> Capital Expense Sta 84</t>
  </si>
  <si>
    <t>17300</t>
  </si>
  <si>
    <t>17300 · Capital Outlay - Radio Equip</t>
  </si>
  <si>
    <t>17453</t>
  </si>
  <si>
    <t>Capital Expense Fire Dept</t>
  </si>
  <si>
    <t>Total</t>
  </si>
  <si>
    <t xml:space="preserve"> Total Capital Outlay</t>
  </si>
  <si>
    <t>Total Expense</t>
  </si>
  <si>
    <t>Net Ordinary Income</t>
  </si>
  <si>
    <t>Harris County ESD 17 - 2026 BUDGET</t>
  </si>
  <si>
    <t>ACCOUNT</t>
  </si>
  <si>
    <t xml:space="preserve"> </t>
  </si>
  <si>
    <t>Sub Account Amount</t>
  </si>
  <si>
    <t>Total Amount</t>
  </si>
  <si>
    <t>43500    Property Tax Revenue</t>
  </si>
  <si>
    <t>Current Tax Collections</t>
  </si>
  <si>
    <t>Delinquent Tax Collections</t>
  </si>
  <si>
    <t>Attorney Fee Income</t>
  </si>
  <si>
    <t>43600 Sales Tax Revenue</t>
  </si>
  <si>
    <t>43600    Sales Tax Revenue</t>
  </si>
  <si>
    <t>43800 Other Income</t>
  </si>
  <si>
    <t>Training Revenue</t>
  </si>
  <si>
    <t>Station Rental</t>
  </si>
  <si>
    <t>Other Income - Other</t>
  </si>
  <si>
    <t>61000     ESD 17 Operating Expense</t>
  </si>
  <si>
    <t>State Sales Tax Collection Fee</t>
  </si>
  <si>
    <t>Delinquent Tax Attorney</t>
  </si>
  <si>
    <t>Travel Expenditures</t>
  </si>
  <si>
    <t>HDL Reporting</t>
  </si>
  <si>
    <t>Total ESD 17 Operating Expense</t>
  </si>
  <si>
    <t>Fire Department Operating Expense</t>
  </si>
  <si>
    <t>64050 Salaries &amp; Benefits</t>
  </si>
  <si>
    <t>64075   Salaries</t>
  </si>
  <si>
    <t>64100   Administrative</t>
  </si>
  <si>
    <t>Salary</t>
  </si>
  <si>
    <t>Hourly</t>
  </si>
  <si>
    <t>AdminOT</t>
  </si>
  <si>
    <t xml:space="preserve">64200   Full Time </t>
  </si>
  <si>
    <t>Regular Hours</t>
  </si>
  <si>
    <t>Scheduled Overtime</t>
  </si>
  <si>
    <t>Unscheduled Overtime</t>
  </si>
  <si>
    <t>Sick Time</t>
  </si>
  <si>
    <t>Vacation</t>
  </si>
  <si>
    <t xml:space="preserve">Bereavement and Other PTO </t>
  </si>
  <si>
    <t>Disaster Pay</t>
  </si>
  <si>
    <t>Holiday Pay</t>
  </si>
  <si>
    <t>Quarantine</t>
  </si>
  <si>
    <t xml:space="preserve">64300   Part Time </t>
  </si>
  <si>
    <t>Overtime</t>
  </si>
  <si>
    <t xml:space="preserve">64500   Volunteer </t>
  </si>
  <si>
    <t xml:space="preserve"> Stipend</t>
  </si>
  <si>
    <t>64075   Total Salaries</t>
  </si>
  <si>
    <t>64600   Employee Benefit</t>
  </si>
  <si>
    <t>64605  Total Workers Compensation</t>
  </si>
  <si>
    <t>64610  Benefits</t>
  </si>
  <si>
    <t xml:space="preserve">Short - Long Term Disability </t>
  </si>
  <si>
    <t>Medical</t>
  </si>
  <si>
    <t>Dental / Vision</t>
  </si>
  <si>
    <t>Flexible Spending Account</t>
  </si>
  <si>
    <t>Burns</t>
  </si>
  <si>
    <t>64610     Total Benefits</t>
  </si>
  <si>
    <t>64690   Employer Taxes</t>
  </si>
  <si>
    <t>Social Security</t>
  </si>
  <si>
    <t>Medicare</t>
  </si>
  <si>
    <t>Texas Workforce Comm</t>
  </si>
  <si>
    <t>64690  Total  Employer Taxes</t>
  </si>
  <si>
    <t>TCDRS &amp; LOSAP</t>
  </si>
  <si>
    <t>TCDRS</t>
  </si>
  <si>
    <t>LOSAP</t>
  </si>
  <si>
    <t>Total  TCDRS &amp; LOSAP</t>
  </si>
  <si>
    <t>64600 Total Employee Benefits</t>
  </si>
  <si>
    <t>64050 Total Salaries and Benefit</t>
  </si>
  <si>
    <t xml:space="preserve"> 65000  Facilities</t>
  </si>
  <si>
    <t>65030 Building</t>
  </si>
  <si>
    <t>Sprinkler &amp; Alarm Inspections</t>
  </si>
  <si>
    <t>Maintenance / Repair for Stations</t>
  </si>
  <si>
    <t>Cleaning Company</t>
  </si>
  <si>
    <t>Purvis Alerting System Maintenance</t>
  </si>
  <si>
    <t>65020  Utilities</t>
  </si>
  <si>
    <t>Alarm System  Monitoring</t>
  </si>
  <si>
    <t>Electric</t>
  </si>
  <si>
    <t xml:space="preserve">Natural Gas </t>
  </si>
  <si>
    <t>Data  / Video Communication (&amp; TV)</t>
  </si>
  <si>
    <t>Trash   Removal</t>
  </si>
  <si>
    <t xml:space="preserve">Water </t>
  </si>
  <si>
    <t>Septic System</t>
  </si>
  <si>
    <t>Testing &amp; Permits</t>
  </si>
  <si>
    <t>65000  Total Facilities</t>
  </si>
  <si>
    <t>65200   Training</t>
  </si>
  <si>
    <t>Certifications Fees</t>
  </si>
  <si>
    <t xml:space="preserve">Association Fees </t>
  </si>
  <si>
    <t>Tuition Reimbursement</t>
  </si>
  <si>
    <t>Training Department Revenue</t>
  </si>
  <si>
    <t>65200 Total Training</t>
  </si>
  <si>
    <t>65500   Professional Services</t>
  </si>
  <si>
    <t>Driving and Background Checks</t>
  </si>
  <si>
    <t>Payroll Processing Software</t>
  </si>
  <si>
    <t>65500 Total Professional Services</t>
  </si>
  <si>
    <t>65600     Apparatus &amp; Vehicles</t>
  </si>
  <si>
    <t>65609  Fuel</t>
  </si>
  <si>
    <t>DEF/Vehicle Fluids</t>
  </si>
  <si>
    <t xml:space="preserve">PM </t>
  </si>
  <si>
    <t>Tools &amp; Shop Equipment</t>
  </si>
  <si>
    <t>Tires</t>
  </si>
  <si>
    <t>Repairs</t>
  </si>
  <si>
    <t>Small Engine Repair</t>
  </si>
  <si>
    <t>65620  Maintenance / Repairs</t>
  </si>
  <si>
    <t>65630  NFPA Yearly Testing</t>
  </si>
  <si>
    <t>Pumps</t>
  </si>
  <si>
    <t>Aerial Ladders</t>
  </si>
  <si>
    <t>Vehicle Camera System</t>
  </si>
  <si>
    <t>Safety Inspection and Registration</t>
  </si>
  <si>
    <t>Opticom  GTT Services</t>
  </si>
  <si>
    <t>65600  Total Apparatus &amp; Vehicles</t>
  </si>
  <si>
    <t>65700  Public Relations</t>
  </si>
  <si>
    <t>Community Risk Reduction</t>
  </si>
  <si>
    <t>65700  Total Public Relations</t>
  </si>
  <si>
    <t>65780  Equipment</t>
  </si>
  <si>
    <t>Fire Equipment</t>
  </si>
  <si>
    <t>Equipment repair</t>
  </si>
  <si>
    <t xml:space="preserve">Nozzles </t>
  </si>
  <si>
    <t>65786 - NFPA Equipment Testing</t>
  </si>
  <si>
    <t>Hose Testing</t>
  </si>
  <si>
    <t>Ground Ladders</t>
  </si>
  <si>
    <t>Rescue Tools</t>
  </si>
  <si>
    <t>65786  Total NFPA Equipment Testing</t>
  </si>
  <si>
    <t>65780  Total Equipment</t>
  </si>
  <si>
    <t>65800 Personnel Related</t>
  </si>
  <si>
    <t>65810  Medical Services</t>
  </si>
  <si>
    <t>Yearly Physical Exams</t>
  </si>
  <si>
    <t>New Hires / Back to work Exams</t>
  </si>
  <si>
    <t>Vaccines</t>
  </si>
  <si>
    <t>Medical Services - Other</t>
  </si>
  <si>
    <t>65810   Total Medical Services</t>
  </si>
  <si>
    <t>Clothing / Uniforms</t>
  </si>
  <si>
    <t>Total Driving, Backgrounds, and Uniforms</t>
  </si>
  <si>
    <t>65800   Total Personnel Related</t>
  </si>
  <si>
    <t>65850 Emergency Medical Services</t>
  </si>
  <si>
    <t>Durable Equipment</t>
  </si>
  <si>
    <t>Consumables Equipment</t>
  </si>
  <si>
    <t>65850 Total Emergency Medical Services</t>
  </si>
  <si>
    <t>65870 Dispatch</t>
  </si>
  <si>
    <t>Dispatch Center Fees</t>
  </si>
  <si>
    <t>Tower Maintenance</t>
  </si>
  <si>
    <t>65870 Total Dispatch</t>
  </si>
  <si>
    <t>65890 Information Technology</t>
  </si>
  <si>
    <t>Cyber Security Policy</t>
  </si>
  <si>
    <t>Cellular Communication</t>
  </si>
  <si>
    <t>Radio MDT Equipment</t>
  </si>
  <si>
    <t>Computer / Network / Server  Equipment</t>
  </si>
  <si>
    <t>Web-Based Software/Services</t>
  </si>
  <si>
    <t>Responder 360   $9000.00</t>
  </si>
  <si>
    <t>ESO  $5000.00</t>
  </si>
  <si>
    <t>Target Solutions   $11000.00</t>
  </si>
  <si>
    <t>PSTrax   $10,000.00</t>
  </si>
  <si>
    <t>Active 911  $2000.00</t>
  </si>
  <si>
    <t>First Watch    $10000.00</t>
  </si>
  <si>
    <t>DroneSense $6,000.00</t>
  </si>
  <si>
    <t>DocSign $ 5,000.00</t>
  </si>
  <si>
    <t>GEOTAb $35000.00</t>
  </si>
  <si>
    <t>Prime IT and Microsoft 360</t>
  </si>
  <si>
    <t>65900 Protective Equipment</t>
  </si>
  <si>
    <t>65910  Protective Clothing</t>
  </si>
  <si>
    <t>Replacement/New Hires</t>
  </si>
  <si>
    <t>65920  SCBA</t>
  </si>
  <si>
    <t>Compressor Maintenance</t>
  </si>
  <si>
    <t>65950  Contingency</t>
  </si>
  <si>
    <t>Staff  / Meeting Meals</t>
  </si>
  <si>
    <t>Flowers / Birthing Gifts</t>
  </si>
  <si>
    <t>Christmas Party</t>
  </si>
  <si>
    <t xml:space="preserve">Miscellaneous </t>
  </si>
  <si>
    <t>66950  OFFICE SUPPLIES</t>
  </si>
  <si>
    <t xml:space="preserve">Postage </t>
  </si>
  <si>
    <t>Office Equipment</t>
  </si>
  <si>
    <t>Furniture</t>
  </si>
  <si>
    <t>66950  Office Supplies</t>
  </si>
  <si>
    <t xml:space="preserve">Fire Department Operating </t>
  </si>
  <si>
    <t>Other  Income/Expense</t>
  </si>
  <si>
    <t>Other Income</t>
  </si>
  <si>
    <t>Miscellaneous Receipts</t>
  </si>
  <si>
    <t>Sale of Asset</t>
  </si>
  <si>
    <t>Capital Outlay</t>
  </si>
  <si>
    <t>90100  Architectural Services</t>
  </si>
  <si>
    <t>Facilities Improvements</t>
  </si>
  <si>
    <t>90100  Total Architectural Services</t>
  </si>
  <si>
    <t>90200  New Station Expense</t>
  </si>
  <si>
    <t>Holtman Property</t>
  </si>
  <si>
    <t>Logistics Building</t>
  </si>
  <si>
    <t>90200  Total New Station Expense</t>
  </si>
  <si>
    <t>90400 - Apparatus Purchases</t>
  </si>
  <si>
    <t>Staff Vehicles</t>
  </si>
  <si>
    <t>90400 - Total Apparatus Purchases</t>
  </si>
  <si>
    <t>90300 Capital Others</t>
  </si>
  <si>
    <t>Fire Field Upgrade</t>
  </si>
  <si>
    <t xml:space="preserve">SCBA cylinder replacement (12) </t>
  </si>
  <si>
    <t>Modems for Apparatus</t>
  </si>
  <si>
    <t>Radio Battery</t>
  </si>
  <si>
    <t>Bathroom Shower Doors (All)</t>
  </si>
  <si>
    <t>Shop Awning</t>
  </si>
  <si>
    <t>TIFMAS Equipment</t>
  </si>
  <si>
    <t>Flatbed Trailer for UTV</t>
  </si>
  <si>
    <t>Garage Door Safety Lights 82, 83,84</t>
  </si>
  <si>
    <t>Garge Door Safety sensor 81, 83,84</t>
  </si>
  <si>
    <t>Fuel Management System</t>
  </si>
  <si>
    <t>90400 - Total Capital Others</t>
  </si>
  <si>
    <t>Total Capital Outlay</t>
  </si>
  <si>
    <t>Debt Service</t>
  </si>
  <si>
    <t>Capital One  Station 81 &amp; 82 Payments - 2036</t>
  </si>
  <si>
    <t>Station 81 &amp; 82 Interest</t>
  </si>
  <si>
    <t>Total Station 81 &amp; 82 Payments</t>
  </si>
  <si>
    <t>Trustmark Payments  - Ladder 84, Tower 81, &amp; Engine 81 - 2026 6 more</t>
  </si>
  <si>
    <t>Trustmark Bank Principle</t>
  </si>
  <si>
    <t>Total Trustmark (Aerial) Payments</t>
  </si>
  <si>
    <t>90510  Station 83 Remodel - 2031 2 x year 1.75%</t>
  </si>
  <si>
    <t>Building Pmt Sta 83-Principle- Trustmark</t>
  </si>
  <si>
    <t>Building Pmt Sta 83-Interest- Trustmark</t>
  </si>
  <si>
    <t>Total Station 83 Payments</t>
  </si>
  <si>
    <t>Other Expense</t>
  </si>
  <si>
    <t>Total Gross Revenue</t>
  </si>
  <si>
    <t>Total Gross Expense</t>
  </si>
  <si>
    <t>Dealt</t>
  </si>
  <si>
    <t>EAP</t>
  </si>
  <si>
    <t>Hartford Basic Life/ADD</t>
  </si>
  <si>
    <t>Hartford Voluntary Life/ADD</t>
  </si>
  <si>
    <t>Colonial Accident/Burn</t>
  </si>
  <si>
    <t>Accident &amp; Sickness PT/Vol</t>
  </si>
  <si>
    <t>Group Term Life</t>
  </si>
  <si>
    <t>CRIT Cancer Policy</t>
  </si>
  <si>
    <t xml:space="preserve">Voluntary Colonial </t>
  </si>
  <si>
    <t xml:space="preserve">CRR Department Revenue </t>
  </si>
  <si>
    <t>Interest Earned on Investments</t>
  </si>
  <si>
    <t>Interest Earned on Checking Accts</t>
  </si>
  <si>
    <t>Sale of Assets</t>
  </si>
  <si>
    <t>71000  TIFMAS</t>
  </si>
  <si>
    <t>TIFMAS Expense</t>
  </si>
  <si>
    <t>TIFMAS Income</t>
  </si>
  <si>
    <t>71000 TIFMAS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</si>
</sst>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-#,##0.00"/>
    <numFmt numFmtId="165" formatCode="_([$$-409]* #,##0.00_);_([$$-409]* \(#,##0.00\);_([$$-409]* &quot;-&quot;??_);_(@_)"/>
    <numFmt numFmtId="166" formatCode="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rgb="FF00B05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3366FF"/>
      <name val="Calibri"/>
      <family val="2"/>
      <scheme val="minor"/>
    </font>
    <font>
      <sz val="12"/>
      <color rgb="FF3366FF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8"/>
      </patternFill>
    </fill>
    <fill>
      <patternFill patternType="solid">
        <fgColor rgb="FFD9D9D9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AD0F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/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4" borderId="0" applyNumberFormat="0" applyBorder="0" applyAlignment="0" applyProtection="0"/>
    <xf numFmtId="0" fontId="1" fillId="0" borderId="0"/>
  </cellStyleXfs>
  <cellXfs count="281">
    <xf numFmtId="0" fontId="0" fillId="0" borderId="0" xfId="0"/>
    <xf numFmtId="49" fontId="5" fillId="0" borderId="0" xfId="0" applyNumberFormat="1" applyFont="1"/>
    <xf numFmtId="0" fontId="6" fillId="0" borderId="0" xfId="0" applyFont="1"/>
    <xf numFmtId="43" fontId="6" fillId="0" borderId="0" xfId="1" applyFont="1"/>
    <xf numFmtId="43" fontId="7" fillId="0" borderId="0" xfId="1" applyFont="1"/>
    <xf numFmtId="43" fontId="7" fillId="0" borderId="2" xfId="1" applyFont="1" applyBorder="1"/>
    <xf numFmtId="0" fontId="5" fillId="5" borderId="3" xfId="0" applyFont="1" applyFill="1" applyBorder="1"/>
    <xf numFmtId="0" fontId="5" fillId="5" borderId="4" xfId="0" applyFont="1" applyFill="1" applyBorder="1"/>
    <xf numFmtId="43" fontId="5" fillId="5" borderId="4" xfId="1" applyFont="1" applyFill="1" applyBorder="1"/>
    <xf numFmtId="0" fontId="5" fillId="0" borderId="0" xfId="0" applyFont="1"/>
    <xf numFmtId="43" fontId="5" fillId="0" borderId="0" xfId="1" applyFont="1" applyFill="1" applyBorder="1"/>
    <xf numFmtId="164" fontId="7" fillId="0" borderId="0" xfId="0" applyNumberFormat="1" applyFont="1"/>
    <xf numFmtId="0" fontId="8" fillId="0" borderId="0" xfId="0" applyFont="1"/>
    <xf numFmtId="0" fontId="7" fillId="0" borderId="0" xfId="0" applyFont="1"/>
    <xf numFmtId="44" fontId="6" fillId="0" borderId="0" xfId="2" applyFont="1"/>
    <xf numFmtId="0" fontId="5" fillId="0" borderId="5" xfId="0" applyFont="1" applyBorder="1"/>
    <xf numFmtId="0" fontId="7" fillId="0" borderId="5" xfId="0" applyFont="1" applyBorder="1"/>
    <xf numFmtId="43" fontId="9" fillId="2" borderId="5" xfId="1" applyFont="1" applyFill="1" applyBorder="1"/>
    <xf numFmtId="0" fontId="5" fillId="0" borderId="6" xfId="0" applyFont="1" applyBorder="1"/>
    <xf numFmtId="0" fontId="7" fillId="0" borderId="6" xfId="0" applyFont="1" applyBorder="1"/>
    <xf numFmtId="43" fontId="9" fillId="2" borderId="6" xfId="1" applyFont="1" applyFill="1" applyBorder="1"/>
    <xf numFmtId="0" fontId="7" fillId="0" borderId="7" xfId="0" applyFont="1" applyBorder="1"/>
    <xf numFmtId="3" fontId="7" fillId="0" borderId="6" xfId="0" applyNumberFormat="1" applyFont="1" applyBorder="1"/>
    <xf numFmtId="43" fontId="5" fillId="0" borderId="7" xfId="1" applyFont="1" applyBorder="1"/>
    <xf numFmtId="3" fontId="2" fillId="2" borderId="6" xfId="3" applyNumberFormat="1" applyBorder="1"/>
    <xf numFmtId="43" fontId="5" fillId="0" borderId="0" xfId="1" applyFont="1"/>
    <xf numFmtId="3" fontId="9" fillId="2" borderId="6" xfId="3" applyNumberFormat="1" applyFont="1" applyBorder="1"/>
    <xf numFmtId="43" fontId="5" fillId="0" borderId="5" xfId="1" applyFont="1" applyBorder="1"/>
    <xf numFmtId="43" fontId="5" fillId="0" borderId="6" xfId="1" applyFont="1" applyBorder="1"/>
    <xf numFmtId="0" fontId="5" fillId="0" borderId="7" xfId="0" applyFont="1" applyBorder="1"/>
    <xf numFmtId="0" fontId="5" fillId="0" borderId="0" xfId="0" applyFont="1" applyAlignment="1">
      <alignment horizontal="right"/>
    </xf>
    <xf numFmtId="43" fontId="7" fillId="0" borderId="5" xfId="1" applyFont="1" applyBorder="1"/>
    <xf numFmtId="43" fontId="7" fillId="0" borderId="6" xfId="1" applyFont="1" applyBorder="1"/>
    <xf numFmtId="43" fontId="7" fillId="6" borderId="6" xfId="1" applyFont="1" applyFill="1" applyBorder="1"/>
    <xf numFmtId="43" fontId="7" fillId="0" borderId="7" xfId="1" applyFont="1" applyBorder="1"/>
    <xf numFmtId="0" fontId="7" fillId="0" borderId="6" xfId="0" applyFont="1" applyBorder="1" applyAlignment="1">
      <alignment horizontal="left"/>
    </xf>
    <xf numFmtId="0" fontId="6" fillId="7" borderId="0" xfId="0" applyFont="1" applyFill="1"/>
    <xf numFmtId="3" fontId="7" fillId="6" borderId="6" xfId="0" applyNumberFormat="1" applyFont="1" applyFill="1" applyBorder="1"/>
    <xf numFmtId="43" fontId="10" fillId="3" borderId="1" xfId="1" applyFont="1" applyFill="1" applyBorder="1"/>
    <xf numFmtId="0" fontId="6" fillId="0" borderId="0" xfId="5" applyFont="1"/>
    <xf numFmtId="43" fontId="5" fillId="6" borderId="6" xfId="1" applyFont="1" applyFill="1" applyBorder="1"/>
    <xf numFmtId="44" fontId="4" fillId="4" borderId="0" xfId="4" applyNumberFormat="1"/>
    <xf numFmtId="43" fontId="5" fillId="8" borderId="5" xfId="1" applyFont="1" applyFill="1" applyBorder="1"/>
    <xf numFmtId="0" fontId="5" fillId="7" borderId="0" xfId="0" applyFont="1" applyFill="1"/>
    <xf numFmtId="0" fontId="7" fillId="7" borderId="7" xfId="0" applyFont="1" applyFill="1" applyBorder="1"/>
    <xf numFmtId="44" fontId="6" fillId="7" borderId="0" xfId="2" applyFont="1" applyFill="1"/>
    <xf numFmtId="43" fontId="5" fillId="6" borderId="5" xfId="1" applyFont="1" applyFill="1" applyBorder="1"/>
    <xf numFmtId="0" fontId="5" fillId="9" borderId="0" xfId="0" applyFont="1" applyFill="1"/>
    <xf numFmtId="0" fontId="7" fillId="0" borderId="0" xfId="0" applyFont="1" applyAlignment="1">
      <alignment horizontal="left"/>
    </xf>
    <xf numFmtId="43" fontId="6" fillId="6" borderId="0" xfId="1" applyFont="1" applyFill="1"/>
    <xf numFmtId="0" fontId="7" fillId="9" borderId="0" xfId="0" applyFont="1" applyFill="1"/>
    <xf numFmtId="44" fontId="6" fillId="10" borderId="0" xfId="2" applyFont="1" applyFill="1"/>
    <xf numFmtId="165" fontId="7" fillId="0" borderId="5" xfId="0" applyNumberFormat="1" applyFont="1" applyBorder="1"/>
    <xf numFmtId="165" fontId="7" fillId="8" borderId="6" xfId="0" applyNumberFormat="1" applyFont="1" applyFill="1" applyBorder="1"/>
    <xf numFmtId="165" fontId="7" fillId="0" borderId="6" xfId="0" applyNumberFormat="1" applyFont="1" applyBorder="1"/>
    <xf numFmtId="43" fontId="5" fillId="8" borderId="6" xfId="1" applyFont="1" applyFill="1" applyBorder="1"/>
    <xf numFmtId="165" fontId="7" fillId="8" borderId="6" xfId="0" applyNumberFormat="1" applyFont="1" applyFill="1" applyBorder="1" applyAlignment="1">
      <alignment horizontal="right"/>
    </xf>
    <xf numFmtId="165" fontId="7" fillId="8" borderId="7" xfId="0" applyNumberFormat="1" applyFont="1" applyFill="1" applyBorder="1"/>
    <xf numFmtId="3" fontId="7" fillId="0" borderId="7" xfId="0" applyNumberFormat="1" applyFont="1" applyBorder="1"/>
    <xf numFmtId="0" fontId="5" fillId="8" borderId="6" xfId="0" applyFont="1" applyFill="1" applyBorder="1"/>
    <xf numFmtId="0" fontId="7" fillId="8" borderId="6" xfId="0" applyFont="1" applyFill="1" applyBorder="1"/>
    <xf numFmtId="43" fontId="7" fillId="6" borderId="7" xfId="1" applyFont="1" applyFill="1" applyBorder="1"/>
    <xf numFmtId="0" fontId="7" fillId="0" borderId="8" xfId="0" applyFont="1" applyBorder="1"/>
    <xf numFmtId="43" fontId="5" fillId="6" borderId="8" xfId="1" applyFont="1" applyFill="1" applyBorder="1"/>
    <xf numFmtId="0" fontId="5" fillId="11" borderId="3" xfId="0" applyFont="1" applyFill="1" applyBorder="1"/>
    <xf numFmtId="0" fontId="5" fillId="11" borderId="4" xfId="0" applyFont="1" applyFill="1" applyBorder="1"/>
    <xf numFmtId="0" fontId="7" fillId="11" borderId="4" xfId="0" applyFont="1" applyFill="1" applyBorder="1"/>
    <xf numFmtId="43" fontId="5" fillId="11" borderId="9" xfId="1" applyFont="1" applyFill="1" applyBorder="1"/>
    <xf numFmtId="0" fontId="6" fillId="7" borderId="0" xfId="5" applyFont="1" applyFill="1"/>
    <xf numFmtId="49" fontId="7" fillId="0" borderId="0" xfId="0" applyNumberFormat="1" applyFont="1"/>
    <xf numFmtId="43" fontId="7" fillId="0" borderId="13" xfId="1" applyFont="1" applyBorder="1"/>
    <xf numFmtId="43" fontId="11" fillId="0" borderId="0" xfId="0" applyNumberFormat="1" applyFont="1"/>
    <xf numFmtId="43" fontId="7" fillId="0" borderId="14" xfId="1" applyFont="1" applyBorder="1"/>
    <xf numFmtId="0" fontId="8" fillId="0" borderId="2" xfId="0" applyFont="1" applyBorder="1" applyAlignment="1">
      <alignment horizontal="center"/>
    </xf>
    <xf numFmtId="0" fontId="3" fillId="0" borderId="2" xfId="0" applyFont="1" applyBorder="1"/>
    <xf numFmtId="0" fontId="8" fillId="13" borderId="15" xfId="0" applyFont="1" applyFill="1" applyBorder="1" applyAlignment="1">
      <alignment horizontal="left"/>
    </xf>
    <xf numFmtId="0" fontId="6" fillId="13" borderId="16" xfId="0" applyFont="1" applyFill="1" applyBorder="1"/>
    <xf numFmtId="0" fontId="18" fillId="9" borderId="0" xfId="0" applyFont="1" applyFill="1" applyAlignment="1">
      <alignment horizontal="left"/>
    </xf>
    <xf numFmtId="0" fontId="19" fillId="9" borderId="0" xfId="0" applyFont="1" applyFill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8" fillId="9" borderId="0" xfId="0" applyFont="1" applyFill="1" applyAlignment="1">
      <alignment horizontal="left" vertical="center"/>
    </xf>
    <xf numFmtId="0" fontId="8" fillId="14" borderId="15" xfId="0" applyFont="1" applyFill="1" applyBorder="1" applyAlignment="1">
      <alignment horizontal="left"/>
    </xf>
    <xf numFmtId="0" fontId="6" fillId="14" borderId="16" xfId="0" applyFont="1" applyFill="1" applyBorder="1"/>
    <xf numFmtId="0" fontId="16" fillId="13" borderId="20" xfId="0" applyFont="1" applyFill="1" applyBorder="1" applyAlignment="1">
      <alignment horizontal="left" vertical="center"/>
    </xf>
    <xf numFmtId="0" fontId="8" fillId="13" borderId="16" xfId="0" applyFont="1" applyFill="1" applyBorder="1"/>
    <xf numFmtId="0" fontId="8" fillId="0" borderId="15" xfId="0" applyFont="1" applyBorder="1"/>
    <xf numFmtId="0" fontId="8" fillId="0" borderId="22" xfId="0" applyFont="1" applyBorder="1"/>
    <xf numFmtId="0" fontId="18" fillId="9" borderId="0" xfId="0" applyFont="1" applyFill="1"/>
    <xf numFmtId="0" fontId="16" fillId="0" borderId="0" xfId="0" applyFont="1"/>
    <xf numFmtId="0" fontId="8" fillId="17" borderId="15" xfId="0" applyFont="1" applyFill="1" applyBorder="1"/>
    <xf numFmtId="0" fontId="8" fillId="17" borderId="16" xfId="0" applyFont="1" applyFill="1" applyBorder="1"/>
    <xf numFmtId="0" fontId="22" fillId="9" borderId="0" xfId="0" applyFont="1" applyFill="1"/>
    <xf numFmtId="0" fontId="23" fillId="9" borderId="0" xfId="0" applyFont="1" applyFill="1"/>
    <xf numFmtId="0" fontId="17" fillId="0" borderId="0" xfId="0" applyFont="1"/>
    <xf numFmtId="0" fontId="20" fillId="0" borderId="0" xfId="0" applyFont="1" applyAlignment="1">
      <alignment horizontal="center" vertical="center"/>
    </xf>
    <xf numFmtId="0" fontId="20" fillId="12" borderId="0" xfId="0" applyFont="1" applyFill="1" applyAlignment="1">
      <alignment horizontal="center" vertical="center"/>
    </xf>
    <xf numFmtId="0" fontId="20" fillId="12" borderId="0" xfId="0" applyFont="1" applyFill="1"/>
    <xf numFmtId="0" fontId="20" fillId="0" borderId="0" xfId="0" applyFont="1"/>
    <xf numFmtId="0" fontId="24" fillId="0" borderId="0" xfId="0" applyFont="1"/>
    <xf numFmtId="0" fontId="2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12" borderId="0" xfId="0" applyFont="1" applyFill="1" applyAlignment="1">
      <alignment horizontal="center"/>
    </xf>
    <xf numFmtId="0" fontId="26" fillId="12" borderId="0" xfId="0" applyFont="1" applyFill="1"/>
    <xf numFmtId="0" fontId="26" fillId="0" borderId="0" xfId="0" applyFont="1"/>
    <xf numFmtId="166" fontId="20" fillId="0" borderId="0" xfId="0" applyNumberFormat="1" applyFont="1"/>
    <xf numFmtId="0" fontId="6" fillId="12" borderId="0" xfId="0" applyFont="1" applyFill="1"/>
    <xf numFmtId="0" fontId="6" fillId="12" borderId="0" xfId="0" applyFont="1" applyFill="1" applyAlignment="1">
      <alignment horizontal="center" vertical="center"/>
    </xf>
    <xf numFmtId="0" fontId="27" fillId="12" borderId="15" xfId="0" applyFont="1" applyFill="1" applyBorder="1"/>
    <xf numFmtId="0" fontId="6" fillId="12" borderId="16" xfId="0" applyFont="1" applyFill="1" applyBorder="1"/>
    <xf numFmtId="0" fontId="6" fillId="0" borderId="0" xfId="0" quotePrefix="1" applyFont="1" applyAlignment="1">
      <alignment horizontal="center" vertical="center"/>
    </xf>
    <xf numFmtId="0" fontId="28" fillId="12" borderId="15" xfId="0" applyFont="1" applyFill="1" applyBorder="1"/>
    <xf numFmtId="0" fontId="25" fillId="12" borderId="16" xfId="0" applyFont="1" applyFill="1" applyBorder="1"/>
    <xf numFmtId="0" fontId="28" fillId="0" borderId="0" xfId="0" applyFont="1"/>
    <xf numFmtId="0" fontId="20" fillId="12" borderId="16" xfId="0" applyFont="1" applyFill="1" applyBorder="1"/>
    <xf numFmtId="0" fontId="26" fillId="12" borderId="16" xfId="0" applyFont="1" applyFill="1" applyBorder="1"/>
    <xf numFmtId="0" fontId="6" fillId="7" borderId="15" xfId="0" applyFont="1" applyFill="1" applyBorder="1"/>
    <xf numFmtId="0" fontId="6" fillId="7" borderId="16" xfId="0" applyFont="1" applyFill="1" applyBorder="1"/>
    <xf numFmtId="166" fontId="20" fillId="7" borderId="17" xfId="0" applyNumberFormat="1" applyFont="1" applyFill="1" applyBorder="1"/>
    <xf numFmtId="0" fontId="21" fillId="7" borderId="16" xfId="0" applyFont="1" applyFill="1" applyBorder="1"/>
    <xf numFmtId="1" fontId="6" fillId="0" borderId="0" xfId="0" applyNumberFormat="1" applyFont="1"/>
    <xf numFmtId="0" fontId="8" fillId="7" borderId="15" xfId="0" applyFont="1" applyFill="1" applyBorder="1"/>
    <xf numFmtId="0" fontId="16" fillId="7" borderId="15" xfId="0" applyFont="1" applyFill="1" applyBorder="1"/>
    <xf numFmtId="0" fontId="20" fillId="7" borderId="16" xfId="0" applyFont="1" applyFill="1" applyBorder="1"/>
    <xf numFmtId="0" fontId="17" fillId="7" borderId="15" xfId="0" applyFont="1" applyFill="1" applyBorder="1"/>
    <xf numFmtId="0" fontId="20" fillId="0" borderId="0" xfId="0" applyFont="1" applyAlignment="1">
      <alignment horizontal="center"/>
    </xf>
    <xf numFmtId="0" fontId="17" fillId="7" borderId="20" xfId="0" applyFont="1" applyFill="1" applyBorder="1"/>
    <xf numFmtId="166" fontId="20" fillId="17" borderId="17" xfId="0" applyNumberFormat="1" applyFont="1" applyFill="1" applyBorder="1"/>
    <xf numFmtId="0" fontId="8" fillId="0" borderId="24" xfId="0" applyFont="1" applyBorder="1"/>
    <xf numFmtId="0" fontId="8" fillId="8" borderId="15" xfId="0" applyFont="1" applyFill="1" applyBorder="1"/>
    <xf numFmtId="0" fontId="6" fillId="8" borderId="16" xfId="0" applyFont="1" applyFill="1" applyBorder="1"/>
    <xf numFmtId="0" fontId="29" fillId="9" borderId="0" xfId="0" applyFont="1" applyFill="1"/>
    <xf numFmtId="0" fontId="6" fillId="9" borderId="0" xfId="0" applyFont="1" applyFill="1"/>
    <xf numFmtId="0" fontId="18" fillId="9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6" fillId="8" borderId="15" xfId="0" applyFont="1" applyFill="1" applyBorder="1"/>
    <xf numFmtId="0" fontId="6" fillId="8" borderId="15" xfId="0" applyFont="1" applyFill="1" applyBorder="1" applyAlignment="1">
      <alignment horizontal="left" vertical="center"/>
    </xf>
    <xf numFmtId="0" fontId="29" fillId="0" borderId="0" xfId="0" applyFont="1"/>
    <xf numFmtId="166" fontId="6" fillId="0" borderId="0" xfId="0" applyNumberFormat="1" applyFont="1"/>
    <xf numFmtId="0" fontId="8" fillId="15" borderId="0" xfId="0" applyFont="1" applyFill="1"/>
    <xf numFmtId="0" fontId="6" fillId="15" borderId="0" xfId="0" applyFont="1" applyFill="1"/>
    <xf numFmtId="0" fontId="29" fillId="16" borderId="0" xfId="0" applyFont="1" applyFill="1"/>
    <xf numFmtId="0" fontId="6" fillId="16" borderId="0" xfId="0" applyFont="1" applyFill="1"/>
    <xf numFmtId="0" fontId="6" fillId="15" borderId="15" xfId="0" applyFont="1" applyFill="1" applyBorder="1"/>
    <xf numFmtId="0" fontId="6" fillId="15" borderId="16" xfId="0" applyFont="1" applyFill="1" applyBorder="1"/>
    <xf numFmtId="0" fontId="8" fillId="16" borderId="0" xfId="0" applyFont="1" applyFill="1"/>
    <xf numFmtId="0" fontId="17" fillId="7" borderId="0" xfId="0" applyFont="1" applyFill="1"/>
    <xf numFmtId="0" fontId="8" fillId="7" borderId="0" xfId="0" applyFont="1" applyFill="1"/>
    <xf numFmtId="166" fontId="21" fillId="7" borderId="0" xfId="0" applyNumberFormat="1" applyFont="1" applyFill="1"/>
    <xf numFmtId="0" fontId="8" fillId="18" borderId="23" xfId="0" applyFont="1" applyFill="1" applyBorder="1"/>
    <xf numFmtId="0" fontId="8" fillId="18" borderId="19" xfId="0" applyFont="1" applyFill="1" applyBorder="1"/>
    <xf numFmtId="0" fontId="8" fillId="18" borderId="25" xfId="0" applyFont="1" applyFill="1" applyBorder="1"/>
    <xf numFmtId="0" fontId="8" fillId="18" borderId="15" xfId="0" applyFont="1" applyFill="1" applyBorder="1"/>
    <xf numFmtId="0" fontId="16" fillId="18" borderId="21" xfId="0" applyFont="1" applyFill="1" applyBorder="1"/>
    <xf numFmtId="0" fontId="8" fillId="18" borderId="22" xfId="0" applyFont="1" applyFill="1" applyBorder="1"/>
    <xf numFmtId="166" fontId="21" fillId="18" borderId="19" xfId="0" applyNumberFormat="1" applyFont="1" applyFill="1" applyBorder="1"/>
    <xf numFmtId="166" fontId="21" fillId="18" borderId="16" xfId="0" applyNumberFormat="1" applyFont="1" applyFill="1" applyBorder="1"/>
    <xf numFmtId="166" fontId="21" fillId="18" borderId="22" xfId="0" applyNumberFormat="1" applyFont="1" applyFill="1" applyBorder="1"/>
    <xf numFmtId="0" fontId="29" fillId="9" borderId="0" xfId="0" applyFont="1" applyFill="1" applyAlignment="1">
      <alignment horizontal="left"/>
    </xf>
    <xf numFmtId="166" fontId="20" fillId="7" borderId="0" xfId="1" applyNumberFormat="1" applyFont="1" applyFill="1"/>
    <xf numFmtId="166" fontId="26" fillId="7" borderId="0" xfId="0" applyNumberFormat="1" applyFont="1" applyFill="1"/>
    <xf numFmtId="0" fontId="12" fillId="19" borderId="18" xfId="0" applyFont="1" applyFill="1" applyBorder="1" applyAlignment="1">
      <alignment horizontal="center"/>
    </xf>
    <xf numFmtId="0" fontId="0" fillId="19" borderId="0" xfId="0" applyFill="1"/>
    <xf numFmtId="0" fontId="8" fillId="18" borderId="16" xfId="0" applyFont="1" applyFill="1" applyBorder="1"/>
    <xf numFmtId="4" fontId="6" fillId="8" borderId="16" xfId="0" applyNumberFormat="1" applyFont="1" applyFill="1" applyBorder="1" applyAlignment="1">
      <alignment horizontal="right"/>
    </xf>
    <xf numFmtId="4" fontId="6" fillId="8" borderId="16" xfId="0" applyNumberFormat="1" applyFont="1" applyFill="1" applyBorder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" fontId="12" fillId="19" borderId="18" xfId="0" applyNumberFormat="1" applyFont="1" applyFill="1" applyBorder="1" applyAlignment="1">
      <alignment horizontal="right"/>
    </xf>
    <xf numFmtId="4" fontId="3" fillId="0" borderId="2" xfId="1" applyNumberFormat="1" applyFont="1" applyBorder="1" applyAlignment="1">
      <alignment horizontal="right"/>
    </xf>
    <xf numFmtId="4" fontId="14" fillId="0" borderId="2" xfId="1" applyNumberFormat="1" applyFont="1" applyBorder="1" applyAlignment="1">
      <alignment horizontal="right"/>
    </xf>
    <xf numFmtId="4" fontId="19" fillId="9" borderId="0" xfId="0" applyNumberFormat="1" applyFont="1" applyFill="1" applyAlignment="1">
      <alignment horizontal="right"/>
    </xf>
    <xf numFmtId="4" fontId="6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 vertical="center"/>
    </xf>
    <xf numFmtId="4" fontId="18" fillId="9" borderId="0" xfId="0" applyNumberFormat="1" applyFont="1" applyFill="1" applyAlignment="1">
      <alignment horizontal="right"/>
    </xf>
    <xf numFmtId="4" fontId="23" fillId="9" borderId="0" xfId="0" applyNumberFormat="1" applyFont="1" applyFill="1" applyAlignment="1">
      <alignment horizontal="right"/>
    </xf>
    <xf numFmtId="4" fontId="23" fillId="9" borderId="0" xfId="0" applyNumberFormat="1" applyFont="1" applyFill="1" applyAlignment="1">
      <alignment horizontal="right" vertical="center"/>
    </xf>
    <xf numFmtId="4" fontId="18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13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/>
    </xf>
    <xf numFmtId="166" fontId="20" fillId="13" borderId="17" xfId="1" applyNumberFormat="1" applyFont="1" applyFill="1" applyBorder="1" applyAlignment="1">
      <alignment horizontal="right"/>
    </xf>
    <xf numFmtId="166" fontId="19" fillId="9" borderId="0" xfId="0" applyNumberFormat="1" applyFont="1" applyFill="1" applyAlignment="1">
      <alignment horizontal="right"/>
    </xf>
    <xf numFmtId="166" fontId="19" fillId="9" borderId="0" xfId="0" applyNumberFormat="1" applyFont="1" applyFill="1" applyAlignment="1">
      <alignment horizontal="right" vertical="center"/>
    </xf>
    <xf numFmtId="166" fontId="6" fillId="14" borderId="16" xfId="0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 vertical="center"/>
    </xf>
    <xf numFmtId="166" fontId="8" fillId="13" borderId="16" xfId="0" applyNumberFormat="1" applyFont="1" applyFill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166" fontId="8" fillId="0" borderId="22" xfId="0" applyNumberFormat="1" applyFont="1" applyBorder="1" applyAlignment="1">
      <alignment horizontal="right" vertical="center"/>
    </xf>
    <xf numFmtId="166" fontId="8" fillId="17" borderId="16" xfId="0" applyNumberFormat="1" applyFont="1" applyFill="1" applyBorder="1" applyAlignment="1">
      <alignment horizontal="right"/>
    </xf>
    <xf numFmtId="166" fontId="20" fillId="12" borderId="0" xfId="0" applyNumberFormat="1" applyFont="1" applyFill="1" applyAlignment="1">
      <alignment horizontal="right"/>
    </xf>
    <xf numFmtId="166" fontId="20" fillId="0" borderId="0" xfId="0" applyNumberFormat="1" applyFont="1" applyAlignment="1">
      <alignment horizontal="right"/>
    </xf>
    <xf numFmtId="166" fontId="26" fillId="12" borderId="0" xfId="0" applyNumberFormat="1" applyFont="1" applyFill="1" applyAlignment="1">
      <alignment horizontal="right"/>
    </xf>
    <xf numFmtId="166" fontId="20" fillId="12" borderId="0" xfId="0" applyNumberFormat="1" applyFont="1" applyFill="1" applyAlignment="1">
      <alignment horizontal="right" vertical="center"/>
    </xf>
    <xf numFmtId="166" fontId="20" fillId="0" borderId="0" xfId="0" applyNumberFormat="1" applyFont="1" applyAlignment="1">
      <alignment horizontal="right" vertical="center"/>
    </xf>
    <xf numFmtId="166" fontId="6" fillId="12" borderId="16" xfId="0" applyNumberFormat="1" applyFont="1" applyFill="1" applyBorder="1" applyAlignment="1">
      <alignment horizontal="right"/>
    </xf>
    <xf numFmtId="166" fontId="25" fillId="12" borderId="16" xfId="0" applyNumberFormat="1" applyFont="1" applyFill="1" applyBorder="1" applyAlignment="1">
      <alignment horizontal="right"/>
    </xf>
    <xf numFmtId="166" fontId="20" fillId="12" borderId="16" xfId="0" applyNumberFormat="1" applyFont="1" applyFill="1" applyBorder="1" applyAlignment="1">
      <alignment horizontal="right"/>
    </xf>
    <xf numFmtId="166" fontId="26" fillId="12" borderId="16" xfId="0" applyNumberFormat="1" applyFont="1" applyFill="1" applyBorder="1" applyAlignment="1">
      <alignment horizontal="right"/>
    </xf>
    <xf numFmtId="166" fontId="6" fillId="7" borderId="16" xfId="0" applyNumberFormat="1" applyFont="1" applyFill="1" applyBorder="1" applyAlignment="1">
      <alignment horizontal="right"/>
    </xf>
    <xf numFmtId="166" fontId="23" fillId="9" borderId="0" xfId="0" applyNumberFormat="1" applyFont="1" applyFill="1" applyAlignment="1">
      <alignment horizontal="right"/>
    </xf>
    <xf numFmtId="166" fontId="23" fillId="9" borderId="0" xfId="0" applyNumberFormat="1" applyFont="1" applyFill="1" applyAlignment="1">
      <alignment horizontal="right" vertical="center"/>
    </xf>
    <xf numFmtId="166" fontId="6" fillId="7" borderId="16" xfId="0" applyNumberFormat="1" applyFont="1" applyFill="1" applyBorder="1" applyAlignment="1">
      <alignment horizontal="right" vertical="center"/>
    </xf>
    <xf numFmtId="166" fontId="20" fillId="7" borderId="16" xfId="0" applyNumberFormat="1" applyFont="1" applyFill="1" applyBorder="1" applyAlignment="1">
      <alignment horizontal="right"/>
    </xf>
    <xf numFmtId="166" fontId="20" fillId="7" borderId="16" xfId="0" applyNumberFormat="1" applyFont="1" applyFill="1" applyBorder="1" applyAlignment="1">
      <alignment horizontal="right" vertical="center"/>
    </xf>
    <xf numFmtId="166" fontId="22" fillId="9" borderId="0" xfId="0" applyNumberFormat="1" applyFont="1" applyFill="1" applyAlignment="1">
      <alignment horizontal="right"/>
    </xf>
    <xf numFmtId="166" fontId="22" fillId="9" borderId="0" xfId="0" applyNumberFormat="1" applyFont="1" applyFill="1" applyAlignment="1">
      <alignment horizontal="right" vertical="center"/>
    </xf>
    <xf numFmtId="166" fontId="21" fillId="7" borderId="16" xfId="0" applyNumberFormat="1" applyFont="1" applyFill="1" applyBorder="1" applyAlignment="1">
      <alignment horizontal="right"/>
    </xf>
    <xf numFmtId="166" fontId="8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 vertical="center"/>
    </xf>
    <xf numFmtId="166" fontId="6" fillId="9" borderId="0" xfId="0" applyNumberFormat="1" applyFont="1" applyFill="1" applyAlignment="1">
      <alignment horizontal="right"/>
    </xf>
    <xf numFmtId="166" fontId="6" fillId="9" borderId="0" xfId="0" applyNumberFormat="1" applyFont="1" applyFill="1" applyAlignment="1">
      <alignment horizontal="right" vertical="center"/>
    </xf>
    <xf numFmtId="166" fontId="6" fillId="8" borderId="16" xfId="0" applyNumberFormat="1" applyFont="1" applyFill="1" applyBorder="1" applyAlignment="1">
      <alignment horizontal="right"/>
    </xf>
    <xf numFmtId="166" fontId="6" fillId="8" borderId="16" xfId="0" applyNumberFormat="1" applyFont="1" applyFill="1" applyBorder="1" applyAlignment="1">
      <alignment horizontal="right" vertical="center"/>
    </xf>
    <xf numFmtId="166" fontId="6" fillId="15" borderId="0" xfId="0" applyNumberFormat="1" applyFont="1" applyFill="1" applyAlignment="1">
      <alignment horizontal="right"/>
    </xf>
    <xf numFmtId="166" fontId="6" fillId="15" borderId="0" xfId="0" applyNumberFormat="1" applyFont="1" applyFill="1" applyAlignment="1">
      <alignment horizontal="right" vertical="center"/>
    </xf>
    <xf numFmtId="166" fontId="6" fillId="16" borderId="0" xfId="0" applyNumberFormat="1" applyFont="1" applyFill="1" applyAlignment="1">
      <alignment horizontal="right"/>
    </xf>
    <xf numFmtId="166" fontId="6" fillId="16" borderId="0" xfId="0" applyNumberFormat="1" applyFont="1" applyFill="1" applyAlignment="1">
      <alignment horizontal="right" vertical="center"/>
    </xf>
    <xf numFmtId="166" fontId="6" fillId="15" borderId="16" xfId="0" applyNumberFormat="1" applyFont="1" applyFill="1" applyBorder="1" applyAlignment="1">
      <alignment horizontal="right"/>
    </xf>
    <xf numFmtId="166" fontId="6" fillId="15" borderId="16" xfId="0" applyNumberFormat="1" applyFont="1" applyFill="1" applyBorder="1" applyAlignment="1">
      <alignment horizontal="right" vertical="center"/>
    </xf>
    <xf numFmtId="166" fontId="29" fillId="16" borderId="0" xfId="0" applyNumberFormat="1" applyFont="1" applyFill="1" applyAlignment="1">
      <alignment horizontal="right"/>
    </xf>
    <xf numFmtId="166" fontId="29" fillId="16" borderId="0" xfId="0" applyNumberFormat="1" applyFont="1" applyFill="1" applyAlignment="1">
      <alignment horizontal="right" vertical="center"/>
    </xf>
    <xf numFmtId="166" fontId="8" fillId="16" borderId="0" xfId="0" applyNumberFormat="1" applyFont="1" applyFill="1" applyAlignment="1">
      <alignment horizontal="right"/>
    </xf>
    <xf numFmtId="166" fontId="8" fillId="16" borderId="0" xfId="0" applyNumberFormat="1" applyFont="1" applyFill="1" applyAlignment="1">
      <alignment horizontal="right" vertical="center"/>
    </xf>
    <xf numFmtId="166" fontId="8" fillId="7" borderId="0" xfId="0" applyNumberFormat="1" applyFont="1" applyFill="1" applyAlignment="1">
      <alignment horizontal="right"/>
    </xf>
    <xf numFmtId="166" fontId="8" fillId="18" borderId="19" xfId="0" applyNumberFormat="1" applyFont="1" applyFill="1" applyBorder="1" applyAlignment="1">
      <alignment horizontal="right"/>
    </xf>
    <xf numFmtId="166" fontId="8" fillId="18" borderId="16" xfId="0" applyNumberFormat="1" applyFont="1" applyFill="1" applyBorder="1" applyAlignment="1">
      <alignment horizontal="right"/>
    </xf>
    <xf numFmtId="166" fontId="8" fillId="18" borderId="22" xfId="0" applyNumberFormat="1" applyFont="1" applyFill="1" applyBorder="1" applyAlignment="1">
      <alignment horizontal="right"/>
    </xf>
    <xf numFmtId="0" fontId="8" fillId="17" borderId="22" xfId="0" applyFont="1" applyFill="1" applyBorder="1"/>
    <xf numFmtId="166" fontId="8" fillId="17" borderId="22" xfId="0" applyNumberFormat="1" applyFont="1" applyFill="1" applyBorder="1" applyAlignment="1">
      <alignment horizontal="right"/>
    </xf>
    <xf numFmtId="166" fontId="8" fillId="17" borderId="22" xfId="0" applyNumberFormat="1" applyFont="1" applyFill="1" applyBorder="1" applyAlignment="1">
      <alignment horizontal="right" vertical="center"/>
    </xf>
    <xf numFmtId="166" fontId="20" fillId="0" borderId="0" xfId="1" applyNumberFormat="1" applyFont="1" applyFill="1"/>
    <xf numFmtId="166" fontId="21" fillId="0" borderId="0" xfId="0" applyNumberFormat="1" applyFont="1" applyAlignment="1">
      <alignment horizontal="right" vertical="center"/>
    </xf>
    <xf numFmtId="166" fontId="25" fillId="0" borderId="0" xfId="0" applyNumberFormat="1" applyFont="1" applyAlignment="1">
      <alignment horizontal="right"/>
    </xf>
    <xf numFmtId="166" fontId="26" fillId="0" borderId="0" xfId="0" applyNumberFormat="1" applyFont="1"/>
    <xf numFmtId="166" fontId="20" fillId="0" borderId="0" xfId="1" applyNumberFormat="1" applyFont="1" applyFill="1" applyBorder="1"/>
    <xf numFmtId="166" fontId="7" fillId="0" borderId="0" xfId="1" applyNumberFormat="1" applyFont="1" applyFill="1"/>
    <xf numFmtId="0" fontId="8" fillId="14" borderId="15" xfId="0" applyFont="1" applyFill="1" applyBorder="1"/>
    <xf numFmtId="0" fontId="8" fillId="14" borderId="16" xfId="0" applyFont="1" applyFill="1" applyBorder="1"/>
    <xf numFmtId="166" fontId="8" fillId="14" borderId="16" xfId="0" applyNumberFormat="1" applyFont="1" applyFill="1" applyBorder="1" applyAlignment="1">
      <alignment horizontal="right"/>
    </xf>
    <xf numFmtId="166" fontId="8" fillId="14" borderId="16" xfId="0" applyNumberFormat="1" applyFont="1" applyFill="1" applyBorder="1" applyAlignment="1">
      <alignment horizontal="right" vertical="center"/>
    </xf>
    <xf numFmtId="0" fontId="16" fillId="14" borderId="20" xfId="0" applyFont="1" applyFill="1" applyBorder="1"/>
    <xf numFmtId="166" fontId="6" fillId="14" borderId="16" xfId="0" applyNumberFormat="1" applyFont="1" applyFill="1" applyBorder="1" applyAlignment="1">
      <alignment horizontal="right" vertical="center"/>
    </xf>
    <xf numFmtId="0" fontId="6" fillId="14" borderId="20" xfId="0" applyFont="1" applyFill="1" applyBorder="1"/>
    <xf numFmtId="166" fontId="20" fillId="0" borderId="0" xfId="1" applyNumberFormat="1" applyFont="1" applyFill="1" applyAlignment="1">
      <alignment horizontal="right"/>
    </xf>
    <xf numFmtId="0" fontId="8" fillId="0" borderId="15" xfId="0" applyFont="1" applyBorder="1" applyAlignment="1">
      <alignment horizontal="left"/>
    </xf>
    <xf numFmtId="0" fontId="6" fillId="0" borderId="16" xfId="0" applyFont="1" applyBorder="1"/>
    <xf numFmtId="4" fontId="6" fillId="0" borderId="16" xfId="0" applyNumberFormat="1" applyFont="1" applyBorder="1" applyAlignment="1">
      <alignment horizontal="right"/>
    </xf>
    <xf numFmtId="4" fontId="8" fillId="0" borderId="16" xfId="0" applyNumberFormat="1" applyFont="1" applyBorder="1" applyAlignment="1">
      <alignment horizontal="right"/>
    </xf>
    <xf numFmtId="0" fontId="6" fillId="20" borderId="15" xfId="0" applyFont="1" applyFill="1" applyBorder="1" applyAlignment="1">
      <alignment horizontal="center" vertical="center"/>
    </xf>
    <xf numFmtId="0" fontId="6" fillId="20" borderId="16" xfId="0" applyFont="1" applyFill="1" applyBorder="1"/>
    <xf numFmtId="166" fontId="6" fillId="20" borderId="16" xfId="0" applyNumberFormat="1" applyFont="1" applyFill="1" applyBorder="1" applyAlignment="1">
      <alignment horizontal="right"/>
    </xf>
    <xf numFmtId="0" fontId="20" fillId="20" borderId="16" xfId="0" applyFont="1" applyFill="1" applyBorder="1"/>
    <xf numFmtId="166" fontId="20" fillId="20" borderId="16" xfId="0" applyNumberFormat="1" applyFont="1" applyFill="1" applyBorder="1" applyAlignment="1">
      <alignment horizontal="right"/>
    </xf>
    <xf numFmtId="0" fontId="6" fillId="20" borderId="15" xfId="0" applyFont="1" applyFill="1" applyBorder="1"/>
    <xf numFmtId="166" fontId="6" fillId="20" borderId="16" xfId="0" applyNumberFormat="1" applyFont="1" applyFill="1" applyBorder="1" applyAlignment="1">
      <alignment horizontal="right" vertical="center"/>
    </xf>
    <xf numFmtId="0" fontId="16" fillId="20" borderId="15" xfId="0" applyFont="1" applyFill="1" applyBorder="1"/>
    <xf numFmtId="0" fontId="8" fillId="20" borderId="15" xfId="0" applyFont="1" applyFill="1" applyBorder="1"/>
    <xf numFmtId="0" fontId="20" fillId="20" borderId="15" xfId="0" applyFont="1" applyFill="1" applyBorder="1"/>
    <xf numFmtId="166" fontId="20" fillId="20" borderId="16" xfId="0" applyNumberFormat="1" applyFont="1" applyFill="1" applyBorder="1" applyAlignment="1">
      <alignment horizontal="right" vertical="center"/>
    </xf>
    <xf numFmtId="0" fontId="17" fillId="20" borderId="15" xfId="0" applyFont="1" applyFill="1" applyBorder="1"/>
    <xf numFmtId="0" fontId="20" fillId="7" borderId="0" xfId="0" applyFont="1" applyFill="1"/>
    <xf numFmtId="4" fontId="0" fillId="0" borderId="0" xfId="0" applyNumberFormat="1"/>
    <xf numFmtId="4" fontId="6" fillId="0" borderId="0" xfId="0" applyNumberFormat="1" applyFont="1"/>
    <xf numFmtId="166" fontId="6" fillId="7" borderId="0" xfId="0" applyNumberFormat="1" applyFont="1" applyFill="1"/>
    <xf numFmtId="0" fontId="26" fillId="0" borderId="0" xfId="0" applyFont="1" applyAlignment="1">
      <alignment horizontal="center"/>
    </xf>
    <xf numFmtId="0" fontId="17" fillId="0" borderId="18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8" fillId="12" borderId="15" xfId="0" applyFont="1" applyFill="1" applyBorder="1" applyAlignment="1">
      <alignment horizontal="left"/>
    </xf>
    <xf numFmtId="0" fontId="8" fillId="12" borderId="16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7" fillId="0" borderId="0" xfId="0" applyFont="1" applyFill="1" applyBorder="1"/>
    <xf numFmtId="0" fontId="21" fillId="0" borderId="0" xfId="0" applyFont="1" applyFill="1" applyBorder="1"/>
    <xf numFmtId="166" fontId="21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 vertical="center"/>
    </xf>
  </cellXfs>
  <cellStyles count="6">
    <cellStyle name="Accent5" xfId="4" builtinId="45"/>
    <cellStyle name="Bad" xfId="3" builtinId="27"/>
    <cellStyle name="Comma" xfId="1" builtinId="3"/>
    <cellStyle name="Currency" xfId="2" builtinId="4"/>
    <cellStyle name="Normal" xfId="0" builtinId="0"/>
    <cellStyle name="Normal 2" xfId="5" xr:uid="{13E5F9F3-EB82-4334-A295-E9D7E66A7EA0}"/>
  </cellStyles>
  <dxfs count="0"/>
  <tableStyles count="0" defaultTableStyle="TableStyleMedium2" defaultPivotStyle="PivotStyleLight16"/>
  <colors>
    <mruColors>
      <color rgb="FFFAD0F7"/>
      <color rgb="FF33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E65E-009C-47C2-A296-A0C4BCD388DD}">
  <sheetPr>
    <pageSetUpPr fitToPage="1"/>
  </sheetPr>
  <dimension ref="A1:I226"/>
  <sheetViews>
    <sheetView workbookViewId="0">
      <selection activeCell="C208" sqref="C208"/>
    </sheetView>
  </sheetViews>
  <sheetFormatPr defaultColWidth="9.140625" defaultRowHeight="15.75" x14ac:dyDescent="0.25"/>
  <cols>
    <col min="1" max="1" width="12.85546875" style="2" customWidth="1"/>
    <col min="2" max="2" width="17.28515625" style="2" customWidth="1"/>
    <col min="3" max="3" width="36.7109375" style="2" bestFit="1" customWidth="1"/>
    <col min="4" max="4" width="17.28515625" style="2" customWidth="1"/>
    <col min="5" max="5" width="17.28515625" style="3" customWidth="1"/>
    <col min="6" max="6" width="2.140625" style="2" customWidth="1"/>
    <col min="7" max="7" width="25.42578125" style="2" customWidth="1"/>
    <col min="8" max="8" width="12.85546875" style="2" customWidth="1"/>
    <col min="9" max="16384" width="9.140625" style="2"/>
  </cols>
  <sheetData>
    <row r="1" spans="1:5" x14ac:dyDescent="0.25">
      <c r="A1" s="1" t="s">
        <v>0</v>
      </c>
    </row>
    <row r="2" spans="1:5" x14ac:dyDescent="0.25">
      <c r="A2" s="1" t="s">
        <v>1</v>
      </c>
    </row>
    <row r="3" spans="1:5" x14ac:dyDescent="0.25">
      <c r="A3" s="2" t="s">
        <v>2</v>
      </c>
      <c r="C3" s="2" t="s">
        <v>3</v>
      </c>
      <c r="E3" s="4">
        <v>18768</v>
      </c>
    </row>
    <row r="4" spans="1:5" x14ac:dyDescent="0.25">
      <c r="A4" s="2" t="s">
        <v>4</v>
      </c>
      <c r="C4" s="2" t="s">
        <v>5</v>
      </c>
      <c r="E4" s="4">
        <v>65000</v>
      </c>
    </row>
    <row r="5" spans="1:5" x14ac:dyDescent="0.25">
      <c r="A5" s="2" t="s">
        <v>6</v>
      </c>
      <c r="C5" s="2" t="s">
        <v>7</v>
      </c>
      <c r="E5" s="4">
        <v>500</v>
      </c>
    </row>
    <row r="6" spans="1:5" x14ac:dyDescent="0.25">
      <c r="A6" s="2" t="s">
        <v>8</v>
      </c>
      <c r="C6" s="2" t="s">
        <v>9</v>
      </c>
      <c r="E6" s="4">
        <v>4180000</v>
      </c>
    </row>
    <row r="7" spans="1:5" x14ac:dyDescent="0.25">
      <c r="A7" s="2" t="s">
        <v>10</v>
      </c>
      <c r="C7" s="2" t="s">
        <v>11</v>
      </c>
      <c r="E7" s="4">
        <v>4000</v>
      </c>
    </row>
    <row r="8" spans="1:5" x14ac:dyDescent="0.25">
      <c r="A8" s="2" t="s">
        <v>12</v>
      </c>
      <c r="C8" s="2" t="s">
        <v>13</v>
      </c>
      <c r="E8" s="4">
        <v>0</v>
      </c>
    </row>
    <row r="9" spans="1:5" x14ac:dyDescent="0.25">
      <c r="A9" s="2" t="s">
        <v>14</v>
      </c>
      <c r="C9" s="2" t="s">
        <v>15</v>
      </c>
      <c r="E9" s="4">
        <v>3600000</v>
      </c>
    </row>
    <row r="10" spans="1:5" x14ac:dyDescent="0.25">
      <c r="A10" s="2" t="s">
        <v>16</v>
      </c>
      <c r="C10" s="2" t="s">
        <v>17</v>
      </c>
      <c r="E10" s="3">
        <v>1005279.51</v>
      </c>
    </row>
    <row r="11" spans="1:5" x14ac:dyDescent="0.25">
      <c r="A11" s="2" t="s">
        <v>18</v>
      </c>
      <c r="C11" s="2" t="s">
        <v>19</v>
      </c>
      <c r="E11" s="4">
        <v>75000</v>
      </c>
    </row>
    <row r="12" spans="1:5" ht="16.5" thickBot="1" x14ac:dyDescent="0.3">
      <c r="A12" s="2" t="s">
        <v>20</v>
      </c>
      <c r="C12" s="2" t="s">
        <v>21</v>
      </c>
      <c r="E12" s="4">
        <v>1000</v>
      </c>
    </row>
    <row r="13" spans="1:5" ht="16.5" thickBot="1" x14ac:dyDescent="0.3">
      <c r="B13" s="1" t="s">
        <v>22</v>
      </c>
      <c r="E13" s="5">
        <f>ROUND(SUM(E2:E12),5)</f>
        <v>8949547.5099999998</v>
      </c>
    </row>
    <row r="14" spans="1:5" x14ac:dyDescent="0.25">
      <c r="B14" s="1" t="s">
        <v>23</v>
      </c>
      <c r="E14" s="4">
        <f>E13</f>
        <v>8949547.5099999998</v>
      </c>
    </row>
    <row r="15" spans="1:5" x14ac:dyDescent="0.25">
      <c r="A15" s="1" t="s">
        <v>24</v>
      </c>
      <c r="E15" s="4"/>
    </row>
    <row r="16" spans="1:5" x14ac:dyDescent="0.25">
      <c r="A16" s="2" t="s">
        <v>25</v>
      </c>
      <c r="C16" s="2" t="s">
        <v>26</v>
      </c>
      <c r="E16" s="4">
        <v>32500</v>
      </c>
    </row>
    <row r="17" spans="1:8" ht="16.5" thickBot="1" x14ac:dyDescent="0.3">
      <c r="A17" s="2" t="s">
        <v>27</v>
      </c>
      <c r="C17" s="2" t="s">
        <v>28</v>
      </c>
      <c r="E17" s="4">
        <v>37900</v>
      </c>
    </row>
    <row r="18" spans="1:8" ht="16.5" thickBot="1" x14ac:dyDescent="0.3">
      <c r="A18" s="6" t="s">
        <v>29</v>
      </c>
      <c r="B18" s="7"/>
      <c r="C18" s="7"/>
      <c r="D18" s="7"/>
      <c r="E18" s="8"/>
    </row>
    <row r="19" spans="1:8" x14ac:dyDescent="0.25">
      <c r="A19" s="9"/>
      <c r="B19" s="9" t="s">
        <v>30</v>
      </c>
      <c r="C19" s="9"/>
      <c r="D19" s="9"/>
      <c r="E19" s="10">
        <f>SUM(D20:D21)</f>
        <v>106160.35</v>
      </c>
    </row>
    <row r="20" spans="1:8" x14ac:dyDescent="0.25">
      <c r="B20" s="2" t="s">
        <v>31</v>
      </c>
      <c r="C20" s="2" t="s">
        <v>32</v>
      </c>
      <c r="D20" s="11">
        <v>96396.5</v>
      </c>
    </row>
    <row r="21" spans="1:8" ht="16.5" thickBot="1" x14ac:dyDescent="0.3">
      <c r="B21" s="2" t="s">
        <v>33</v>
      </c>
      <c r="C21" s="2" t="s">
        <v>34</v>
      </c>
      <c r="D21" s="11">
        <v>9763.85</v>
      </c>
    </row>
    <row r="22" spans="1:8" ht="16.5" thickBot="1" x14ac:dyDescent="0.3">
      <c r="A22" s="6" t="s">
        <v>35</v>
      </c>
      <c r="B22" s="7"/>
      <c r="C22" s="7"/>
      <c r="D22" s="7"/>
      <c r="E22" s="8"/>
    </row>
    <row r="23" spans="1:8" x14ac:dyDescent="0.25">
      <c r="A23" s="9"/>
      <c r="B23" s="9" t="s">
        <v>36</v>
      </c>
      <c r="C23" s="9"/>
      <c r="D23" s="9"/>
      <c r="E23" s="10">
        <f>SUM(D24:D25)</f>
        <v>531535.23</v>
      </c>
    </row>
    <row r="24" spans="1:8" x14ac:dyDescent="0.25">
      <c r="B24" s="2" t="s">
        <v>37</v>
      </c>
      <c r="C24" s="2" t="s">
        <v>38</v>
      </c>
      <c r="D24" s="11">
        <v>292308.63</v>
      </c>
    </row>
    <row r="25" spans="1:8" ht="16.5" thickBot="1" x14ac:dyDescent="0.3">
      <c r="B25" s="2" t="s">
        <v>39</v>
      </c>
      <c r="C25" s="2" t="s">
        <v>40</v>
      </c>
      <c r="D25" s="11">
        <v>239226.6</v>
      </c>
    </row>
    <row r="26" spans="1:8" ht="16.5" thickBot="1" x14ac:dyDescent="0.3">
      <c r="A26" s="6" t="s">
        <v>41</v>
      </c>
      <c r="B26" s="7"/>
      <c r="C26" s="7"/>
      <c r="D26" s="7"/>
      <c r="E26" s="8"/>
    </row>
    <row r="27" spans="1:8" x14ac:dyDescent="0.25">
      <c r="A27" s="9"/>
      <c r="B27" s="9" t="s">
        <v>42</v>
      </c>
      <c r="C27" s="9"/>
      <c r="D27" s="9"/>
      <c r="E27" s="10">
        <f>SUM(D28:D29)</f>
        <v>324863.93</v>
      </c>
    </row>
    <row r="28" spans="1:8" x14ac:dyDescent="0.25">
      <c r="B28" s="2" t="s">
        <v>43</v>
      </c>
      <c r="C28" s="2" t="s">
        <v>44</v>
      </c>
      <c r="D28" s="11">
        <v>270535.95</v>
      </c>
      <c r="G28" s="2" t="s">
        <v>45</v>
      </c>
      <c r="H28" s="2" t="s">
        <v>46</v>
      </c>
    </row>
    <row r="29" spans="1:8" x14ac:dyDescent="0.25">
      <c r="B29" s="2" t="s">
        <v>47</v>
      </c>
      <c r="C29" s="2" t="s">
        <v>48</v>
      </c>
      <c r="D29" s="11">
        <v>54327.98</v>
      </c>
    </row>
    <row r="30" spans="1:8" x14ac:dyDescent="0.25">
      <c r="D30" s="11"/>
    </row>
    <row r="31" spans="1:8" x14ac:dyDescent="0.25">
      <c r="A31" s="2" t="s">
        <v>49</v>
      </c>
      <c r="C31" s="2" t="s">
        <v>50</v>
      </c>
      <c r="E31" s="4">
        <v>25000</v>
      </c>
    </row>
    <row r="32" spans="1:8" x14ac:dyDescent="0.25">
      <c r="A32" s="2" t="s">
        <v>51</v>
      </c>
      <c r="C32" s="2" t="s">
        <v>52</v>
      </c>
      <c r="E32" s="4">
        <v>750</v>
      </c>
    </row>
    <row r="33" spans="1:7" x14ac:dyDescent="0.25">
      <c r="A33" s="2" t="s">
        <v>53</v>
      </c>
      <c r="C33" s="2" t="s">
        <v>54</v>
      </c>
      <c r="E33" s="4">
        <v>40000</v>
      </c>
    </row>
    <row r="34" spans="1:7" x14ac:dyDescent="0.25">
      <c r="A34" s="2" t="s">
        <v>55</v>
      </c>
      <c r="C34" s="2" t="s">
        <v>56</v>
      </c>
      <c r="E34" s="4">
        <v>200</v>
      </c>
    </row>
    <row r="35" spans="1:7" x14ac:dyDescent="0.25">
      <c r="A35" s="2" t="s">
        <v>57</v>
      </c>
      <c r="C35" s="2" t="s">
        <v>58</v>
      </c>
      <c r="E35" s="4">
        <v>0</v>
      </c>
    </row>
    <row r="36" spans="1:7" x14ac:dyDescent="0.25">
      <c r="A36" s="2" t="s">
        <v>59</v>
      </c>
      <c r="C36" s="2" t="s">
        <v>60</v>
      </c>
      <c r="E36" s="4">
        <v>2000</v>
      </c>
    </row>
    <row r="37" spans="1:7" x14ac:dyDescent="0.25">
      <c r="A37" s="2" t="s">
        <v>61</v>
      </c>
      <c r="C37" s="2" t="s">
        <v>62</v>
      </c>
      <c r="E37" s="4">
        <v>120000</v>
      </c>
    </row>
    <row r="38" spans="1:7" x14ac:dyDescent="0.25">
      <c r="A38" s="2" t="s">
        <v>63</v>
      </c>
      <c r="C38" s="2" t="s">
        <v>64</v>
      </c>
      <c r="E38" s="4">
        <v>1400</v>
      </c>
    </row>
    <row r="39" spans="1:7" x14ac:dyDescent="0.25">
      <c r="A39" s="2" t="s">
        <v>65</v>
      </c>
      <c r="C39" s="2" t="s">
        <v>66</v>
      </c>
      <c r="E39" s="4">
        <v>75000</v>
      </c>
    </row>
    <row r="40" spans="1:7" x14ac:dyDescent="0.25">
      <c r="A40" s="2" t="s">
        <v>67</v>
      </c>
      <c r="C40" s="2" t="s">
        <v>68</v>
      </c>
      <c r="E40" s="4">
        <v>6500</v>
      </c>
    </row>
    <row r="41" spans="1:7" x14ac:dyDescent="0.25">
      <c r="A41" s="2" t="s">
        <v>69</v>
      </c>
      <c r="C41" s="2" t="s">
        <v>70</v>
      </c>
      <c r="E41" s="4">
        <v>35000</v>
      </c>
    </row>
    <row r="42" spans="1:7" x14ac:dyDescent="0.25">
      <c r="A42" s="2" t="s">
        <v>71</v>
      </c>
      <c r="C42" s="2" t="s">
        <v>72</v>
      </c>
      <c r="E42" s="4">
        <v>0</v>
      </c>
    </row>
    <row r="43" spans="1:7" x14ac:dyDescent="0.25">
      <c r="A43" s="2" t="s">
        <v>73</v>
      </c>
      <c r="C43" s="2" t="s">
        <v>74</v>
      </c>
      <c r="E43" s="4">
        <v>5000</v>
      </c>
    </row>
    <row r="44" spans="1:7" ht="16.5" thickBot="1" x14ac:dyDescent="0.3">
      <c r="A44" s="12"/>
    </row>
    <row r="45" spans="1:7" ht="16.5" thickBot="1" x14ac:dyDescent="0.3">
      <c r="A45" s="6" t="s">
        <v>75</v>
      </c>
      <c r="B45" s="7"/>
      <c r="C45" s="7"/>
      <c r="D45" s="7"/>
      <c r="E45" s="8"/>
      <c r="F45" s="13"/>
      <c r="G45" s="14"/>
    </row>
    <row r="46" spans="1:7" x14ac:dyDescent="0.25">
      <c r="A46" s="15">
        <v>16501.099999999999</v>
      </c>
      <c r="B46" s="16"/>
      <c r="C46" s="15" t="s">
        <v>76</v>
      </c>
      <c r="D46" s="16"/>
      <c r="E46" s="17">
        <v>102000</v>
      </c>
      <c r="F46" s="13"/>
      <c r="G46" s="14"/>
    </row>
    <row r="47" spans="1:7" x14ac:dyDescent="0.25">
      <c r="A47" s="18">
        <v>16501.2</v>
      </c>
      <c r="B47" s="19"/>
      <c r="C47" s="18" t="s">
        <v>77</v>
      </c>
      <c r="D47" s="19"/>
      <c r="E47" s="20">
        <f>SUM(D48:D51)</f>
        <v>211000</v>
      </c>
      <c r="F47" s="13"/>
      <c r="G47" s="14"/>
    </row>
    <row r="48" spans="1:7" x14ac:dyDescent="0.25">
      <c r="A48" s="21"/>
      <c r="B48" s="19" t="s">
        <v>78</v>
      </c>
      <c r="C48" s="19" t="s">
        <v>79</v>
      </c>
      <c r="D48" s="22">
        <v>36000</v>
      </c>
      <c r="E48" s="23"/>
      <c r="F48" s="13"/>
      <c r="G48" s="14"/>
    </row>
    <row r="49" spans="1:7" x14ac:dyDescent="0.25">
      <c r="A49" s="13"/>
      <c r="B49" s="19" t="s">
        <v>80</v>
      </c>
      <c r="C49" s="19" t="s">
        <v>81</v>
      </c>
      <c r="D49" s="24">
        <v>139000</v>
      </c>
      <c r="E49" s="25"/>
      <c r="F49" s="13"/>
      <c r="G49" s="14" t="s">
        <v>82</v>
      </c>
    </row>
    <row r="50" spans="1:7" x14ac:dyDescent="0.25">
      <c r="A50" s="13"/>
      <c r="B50" s="19" t="s">
        <v>83</v>
      </c>
      <c r="C50" s="19" t="s">
        <v>84</v>
      </c>
      <c r="D50" s="26">
        <v>21000</v>
      </c>
      <c r="E50" s="25"/>
      <c r="F50" s="13"/>
      <c r="G50" s="14" t="s">
        <v>82</v>
      </c>
    </row>
    <row r="51" spans="1:7" x14ac:dyDescent="0.25">
      <c r="A51" s="16"/>
      <c r="B51" s="19" t="s">
        <v>85</v>
      </c>
      <c r="C51" s="19" t="s">
        <v>86</v>
      </c>
      <c r="D51" s="26">
        <v>15000</v>
      </c>
      <c r="E51" s="25"/>
      <c r="F51" s="13"/>
      <c r="G51" s="14" t="s">
        <v>82</v>
      </c>
    </row>
    <row r="52" spans="1:7" x14ac:dyDescent="0.25">
      <c r="A52" s="18">
        <v>16501.3</v>
      </c>
      <c r="B52" s="19"/>
      <c r="C52" s="18" t="s">
        <v>87</v>
      </c>
      <c r="D52" s="19"/>
      <c r="E52" s="27">
        <v>2500</v>
      </c>
      <c r="F52" s="13"/>
      <c r="G52" s="14"/>
    </row>
    <row r="53" spans="1:7" x14ac:dyDescent="0.25">
      <c r="A53" s="18">
        <v>16501.400000000001</v>
      </c>
      <c r="B53" s="19"/>
      <c r="C53" s="18" t="s">
        <v>88</v>
      </c>
      <c r="D53" s="19"/>
      <c r="E53" s="28">
        <f>SUM(D54:D57)</f>
        <v>634600</v>
      </c>
      <c r="F53" s="13"/>
      <c r="G53" s="14"/>
    </row>
    <row r="54" spans="1:7" x14ac:dyDescent="0.25">
      <c r="A54" s="21"/>
      <c r="B54" s="19" t="s">
        <v>89</v>
      </c>
      <c r="C54" s="19" t="s">
        <v>90</v>
      </c>
      <c r="D54" s="26">
        <v>590500</v>
      </c>
      <c r="E54" s="23"/>
      <c r="F54" s="13"/>
      <c r="G54" s="14" t="s">
        <v>82</v>
      </c>
    </row>
    <row r="55" spans="1:7" x14ac:dyDescent="0.25">
      <c r="A55" s="13"/>
      <c r="B55" s="19" t="s">
        <v>91</v>
      </c>
      <c r="C55" s="19" t="s">
        <v>92</v>
      </c>
      <c r="D55" s="22">
        <v>26100</v>
      </c>
      <c r="E55" s="25"/>
      <c r="F55" s="13"/>
      <c r="G55" s="14"/>
    </row>
    <row r="56" spans="1:7" x14ac:dyDescent="0.25">
      <c r="A56" s="13"/>
      <c r="B56" s="19" t="s">
        <v>93</v>
      </c>
      <c r="C56" s="19" t="s">
        <v>94</v>
      </c>
      <c r="D56" s="26">
        <v>9000</v>
      </c>
      <c r="E56" s="25"/>
      <c r="F56" s="13"/>
      <c r="G56" s="14" t="s">
        <v>82</v>
      </c>
    </row>
    <row r="57" spans="1:7" x14ac:dyDescent="0.25">
      <c r="A57" s="13"/>
      <c r="B57" s="19" t="s">
        <v>95</v>
      </c>
      <c r="C57" s="19" t="s">
        <v>96</v>
      </c>
      <c r="D57" s="22">
        <v>9000</v>
      </c>
      <c r="E57" s="25"/>
      <c r="F57" s="13"/>
      <c r="G57" s="14"/>
    </row>
    <row r="58" spans="1:7" x14ac:dyDescent="0.25">
      <c r="A58" s="15">
        <v>16501.5</v>
      </c>
      <c r="B58" s="29"/>
      <c r="C58" s="29" t="s">
        <v>97</v>
      </c>
      <c r="D58" s="19"/>
      <c r="E58" s="27">
        <v>0</v>
      </c>
      <c r="F58" s="13"/>
      <c r="G58" s="14"/>
    </row>
    <row r="59" spans="1:7" x14ac:dyDescent="0.25">
      <c r="A59" s="13"/>
      <c r="B59" s="21"/>
      <c r="C59" s="21"/>
      <c r="D59" s="21"/>
      <c r="E59" s="23"/>
      <c r="F59" s="13"/>
      <c r="G59" s="14"/>
    </row>
    <row r="60" spans="1:7" x14ac:dyDescent="0.25">
      <c r="A60" s="13"/>
      <c r="B60" s="9" t="s">
        <v>98</v>
      </c>
      <c r="C60" s="9"/>
      <c r="D60" s="9"/>
      <c r="E60" s="25">
        <f>SUM(E46:E59)</f>
        <v>950100</v>
      </c>
      <c r="F60" s="13"/>
      <c r="G60" s="14"/>
    </row>
    <row r="61" spans="1:7" ht="16.5" thickBot="1" x14ac:dyDescent="0.3">
      <c r="A61" s="13"/>
      <c r="B61" s="30"/>
      <c r="C61" s="30"/>
      <c r="D61" s="30"/>
      <c r="E61" s="25"/>
      <c r="F61" s="13"/>
      <c r="G61" s="14"/>
    </row>
    <row r="62" spans="1:7" ht="16.5" thickBot="1" x14ac:dyDescent="0.3">
      <c r="A62" s="6" t="s">
        <v>99</v>
      </c>
      <c r="B62" s="7"/>
      <c r="C62" s="7"/>
      <c r="D62" s="7"/>
      <c r="E62" s="8"/>
      <c r="F62" s="13"/>
      <c r="G62" s="14"/>
    </row>
    <row r="63" spans="1:7" x14ac:dyDescent="0.25">
      <c r="A63" s="15">
        <v>16502.099999999999</v>
      </c>
      <c r="B63" s="16"/>
      <c r="C63" s="15" t="s">
        <v>100</v>
      </c>
      <c r="D63" s="16"/>
      <c r="E63" s="31">
        <v>4500</v>
      </c>
      <c r="F63" s="13"/>
      <c r="G63" s="14"/>
    </row>
    <row r="64" spans="1:7" x14ac:dyDescent="0.25">
      <c r="A64" s="18">
        <v>16502.2</v>
      </c>
      <c r="B64" s="19"/>
      <c r="C64" s="18" t="s">
        <v>101</v>
      </c>
      <c r="D64" s="19"/>
      <c r="E64" s="32">
        <v>10000</v>
      </c>
      <c r="F64" s="13"/>
      <c r="G64" s="14"/>
    </row>
    <row r="65" spans="1:7" x14ac:dyDescent="0.25">
      <c r="A65" s="18">
        <v>16502.3</v>
      </c>
      <c r="B65" s="19"/>
      <c r="C65" s="18" t="s">
        <v>102</v>
      </c>
      <c r="D65" s="19"/>
      <c r="E65" s="33">
        <v>65000</v>
      </c>
      <c r="F65" s="13"/>
      <c r="G65" s="14" t="s">
        <v>103</v>
      </c>
    </row>
    <row r="66" spans="1:7" x14ac:dyDescent="0.25">
      <c r="A66" s="18">
        <v>16502.400000000001</v>
      </c>
      <c r="B66" s="19"/>
      <c r="C66" s="18" t="s">
        <v>104</v>
      </c>
      <c r="D66" s="19"/>
      <c r="E66" s="32">
        <v>100000</v>
      </c>
      <c r="F66" s="13"/>
      <c r="G66" s="14"/>
    </row>
    <row r="67" spans="1:7" x14ac:dyDescent="0.25">
      <c r="A67" s="18">
        <v>16502.5</v>
      </c>
      <c r="B67" s="19"/>
      <c r="C67" s="18" t="s">
        <v>105</v>
      </c>
      <c r="D67" s="19"/>
      <c r="E67" s="32">
        <v>6000</v>
      </c>
      <c r="F67" s="13"/>
      <c r="G67" s="14" t="s">
        <v>106</v>
      </c>
    </row>
    <row r="68" spans="1:7" x14ac:dyDescent="0.25">
      <c r="A68" s="18">
        <v>16502.7</v>
      </c>
      <c r="B68" s="19"/>
      <c r="C68" s="18" t="s">
        <v>107</v>
      </c>
      <c r="D68" s="19"/>
      <c r="E68" s="32">
        <v>19500</v>
      </c>
      <c r="F68" s="13"/>
      <c r="G68" s="14" t="s">
        <v>108</v>
      </c>
    </row>
    <row r="69" spans="1:7" x14ac:dyDescent="0.25">
      <c r="A69" s="18">
        <v>16502.8</v>
      </c>
      <c r="B69" s="19"/>
      <c r="C69" s="18" t="s">
        <v>109</v>
      </c>
      <c r="D69" s="19"/>
      <c r="E69" s="32">
        <v>11000</v>
      </c>
      <c r="F69" s="13"/>
      <c r="G69" s="14"/>
    </row>
    <row r="70" spans="1:7" x14ac:dyDescent="0.25">
      <c r="A70" s="9"/>
      <c r="B70" s="13"/>
      <c r="C70" s="9"/>
      <c r="D70" s="21"/>
      <c r="E70" s="34"/>
      <c r="F70" s="13"/>
      <c r="G70" s="14"/>
    </row>
    <row r="71" spans="1:7" x14ac:dyDescent="0.25">
      <c r="A71" s="13"/>
      <c r="B71" s="9" t="s">
        <v>110</v>
      </c>
      <c r="C71" s="9"/>
      <c r="D71" s="9"/>
      <c r="E71" s="25">
        <f>SUM(E63:E70)</f>
        <v>216000</v>
      </c>
      <c r="F71" s="13"/>
      <c r="G71" s="14"/>
    </row>
    <row r="72" spans="1:7" ht="16.5" thickBot="1" x14ac:dyDescent="0.3">
      <c r="A72" s="13"/>
      <c r="B72" s="13"/>
      <c r="C72" s="13"/>
      <c r="D72" s="13"/>
      <c r="E72" s="4"/>
      <c r="F72" s="13"/>
      <c r="G72" s="14"/>
    </row>
    <row r="73" spans="1:7" ht="16.5" thickBot="1" x14ac:dyDescent="0.3">
      <c r="A73" s="6" t="s">
        <v>111</v>
      </c>
      <c r="B73" s="7"/>
      <c r="C73" s="7"/>
      <c r="D73" s="7"/>
      <c r="E73" s="8"/>
      <c r="F73" s="13"/>
      <c r="G73" s="14"/>
    </row>
    <row r="74" spans="1:7" x14ac:dyDescent="0.25">
      <c r="A74" s="15">
        <v>16503.099999999999</v>
      </c>
      <c r="B74" s="16"/>
      <c r="C74" s="15" t="s">
        <v>112</v>
      </c>
      <c r="D74" s="16"/>
      <c r="E74" s="31">
        <v>70000</v>
      </c>
      <c r="F74" s="13"/>
      <c r="G74" s="14"/>
    </row>
    <row r="75" spans="1:7" x14ac:dyDescent="0.25">
      <c r="A75" s="18">
        <v>16503.2</v>
      </c>
      <c r="B75" s="19"/>
      <c r="C75" s="18" t="s">
        <v>113</v>
      </c>
      <c r="D75" s="19"/>
      <c r="E75" s="32">
        <v>55000</v>
      </c>
      <c r="F75" s="13"/>
      <c r="G75" s="14"/>
    </row>
    <row r="76" spans="1:7" x14ac:dyDescent="0.25">
      <c r="A76" s="18">
        <v>16503.3</v>
      </c>
      <c r="B76" s="19"/>
      <c r="C76" s="18" t="s">
        <v>114</v>
      </c>
      <c r="D76" s="19"/>
      <c r="E76" s="32">
        <v>8000</v>
      </c>
      <c r="F76" s="13"/>
      <c r="G76" s="14"/>
    </row>
    <row r="77" spans="1:7" x14ac:dyDescent="0.25">
      <c r="A77" s="18">
        <v>16503.400000000001</v>
      </c>
      <c r="B77" s="19"/>
      <c r="C77" s="18" t="s">
        <v>115</v>
      </c>
      <c r="D77" s="19"/>
      <c r="E77" s="32">
        <v>50000</v>
      </c>
      <c r="F77" s="13"/>
      <c r="G77" s="14"/>
    </row>
    <row r="78" spans="1:7" x14ac:dyDescent="0.25">
      <c r="A78" s="9"/>
      <c r="B78" s="13"/>
      <c r="C78" s="9"/>
      <c r="D78" s="21"/>
      <c r="E78" s="34"/>
      <c r="F78" s="13"/>
      <c r="G78" s="14"/>
    </row>
    <row r="79" spans="1:7" x14ac:dyDescent="0.25">
      <c r="A79" s="13"/>
      <c r="B79" s="9" t="s">
        <v>116</v>
      </c>
      <c r="C79" s="9"/>
      <c r="D79" s="9"/>
      <c r="E79" s="25">
        <f>SUM(E74:E78)</f>
        <v>183000</v>
      </c>
      <c r="F79" s="13"/>
      <c r="G79" s="14"/>
    </row>
    <row r="80" spans="1:7" ht="16.5" thickBot="1" x14ac:dyDescent="0.3">
      <c r="A80" s="13"/>
      <c r="B80" s="13"/>
      <c r="C80" s="13"/>
      <c r="D80" s="13"/>
      <c r="E80" s="4"/>
      <c r="F80" s="13"/>
      <c r="G80" s="14"/>
    </row>
    <row r="81" spans="1:8" ht="16.5" thickBot="1" x14ac:dyDescent="0.3">
      <c r="A81" s="6" t="s">
        <v>117</v>
      </c>
      <c r="B81" s="7"/>
      <c r="C81" s="7"/>
      <c r="D81" s="7"/>
      <c r="E81" s="8"/>
      <c r="F81" s="13"/>
      <c r="G81" s="14"/>
    </row>
    <row r="82" spans="1:8" x14ac:dyDescent="0.25">
      <c r="A82" s="15">
        <v>16504.099999999999</v>
      </c>
      <c r="B82" s="15"/>
      <c r="C82" s="15" t="s">
        <v>118</v>
      </c>
      <c r="D82" s="16"/>
      <c r="E82" s="31">
        <v>9000</v>
      </c>
      <c r="F82" s="13"/>
      <c r="G82" s="14"/>
    </row>
    <row r="83" spans="1:8" x14ac:dyDescent="0.25">
      <c r="A83" s="18">
        <v>16504.2</v>
      </c>
      <c r="B83" s="18"/>
      <c r="C83" s="18" t="s">
        <v>119</v>
      </c>
      <c r="D83" s="19"/>
      <c r="E83" s="32">
        <v>60000</v>
      </c>
      <c r="F83" s="13"/>
      <c r="G83" s="14"/>
    </row>
    <row r="84" spans="1:8" x14ac:dyDescent="0.25">
      <c r="A84" s="18">
        <v>16504.3</v>
      </c>
      <c r="B84" s="18"/>
      <c r="C84" s="18" t="s">
        <v>120</v>
      </c>
      <c r="D84" s="19"/>
      <c r="E84" s="32">
        <v>5000</v>
      </c>
      <c r="F84" s="13"/>
      <c r="G84" s="14"/>
    </row>
    <row r="85" spans="1:8" x14ac:dyDescent="0.25">
      <c r="A85" s="18">
        <v>16504.400000000001</v>
      </c>
      <c r="B85" s="18"/>
      <c r="C85" s="18" t="s">
        <v>121</v>
      </c>
      <c r="D85" s="19"/>
      <c r="E85" s="32">
        <v>32000</v>
      </c>
      <c r="F85" s="13"/>
      <c r="G85" s="14"/>
    </row>
    <row r="86" spans="1:8" x14ac:dyDescent="0.25">
      <c r="A86" s="9"/>
      <c r="B86" s="9"/>
      <c r="C86" s="9"/>
      <c r="D86" s="21"/>
      <c r="E86" s="34"/>
      <c r="F86" s="13"/>
      <c r="G86" s="14"/>
    </row>
    <row r="87" spans="1:8" x14ac:dyDescent="0.25">
      <c r="A87" s="13"/>
      <c r="B87" s="9" t="s">
        <v>122</v>
      </c>
      <c r="C87" s="9"/>
      <c r="D87" s="9"/>
      <c r="E87" s="25">
        <f>SUM(E82:E86)</f>
        <v>106000</v>
      </c>
      <c r="F87" s="13"/>
      <c r="G87" s="14"/>
    </row>
    <row r="88" spans="1:8" ht="16.5" thickBot="1" x14ac:dyDescent="0.3">
      <c r="A88" s="13"/>
      <c r="B88" s="13"/>
      <c r="C88" s="13"/>
      <c r="D88" s="13"/>
      <c r="E88" s="4"/>
      <c r="F88" s="13"/>
      <c r="G88" s="14"/>
    </row>
    <row r="89" spans="1:8" ht="16.5" thickBot="1" x14ac:dyDescent="0.3">
      <c r="A89" s="6" t="s">
        <v>123</v>
      </c>
      <c r="B89" s="7"/>
      <c r="C89" s="7"/>
      <c r="D89" s="7"/>
      <c r="E89" s="8"/>
      <c r="F89" s="13"/>
      <c r="G89" s="14"/>
    </row>
    <row r="90" spans="1:8" x14ac:dyDescent="0.25">
      <c r="A90" s="15">
        <v>16505.099999999999</v>
      </c>
      <c r="B90" s="16"/>
      <c r="C90" s="15" t="s">
        <v>124</v>
      </c>
      <c r="D90" s="16"/>
      <c r="E90" s="27">
        <v>0</v>
      </c>
      <c r="F90" s="13"/>
      <c r="G90" s="14"/>
    </row>
    <row r="91" spans="1:8" x14ac:dyDescent="0.25">
      <c r="A91" s="18">
        <v>16505.2</v>
      </c>
      <c r="B91" s="19"/>
      <c r="C91" s="18" t="s">
        <v>125</v>
      </c>
      <c r="D91" s="19"/>
      <c r="E91" s="28">
        <v>10000</v>
      </c>
      <c r="F91" s="13"/>
      <c r="G91" s="14"/>
    </row>
    <row r="92" spans="1:8" x14ac:dyDescent="0.25">
      <c r="A92" s="29">
        <v>16505.3</v>
      </c>
      <c r="B92" s="19"/>
      <c r="C92" s="18" t="s">
        <v>126</v>
      </c>
      <c r="D92" s="19"/>
      <c r="E92" s="28">
        <f>SUM(D93:D100)</f>
        <v>19650</v>
      </c>
      <c r="F92" s="13"/>
      <c r="G92" s="14"/>
    </row>
    <row r="93" spans="1:8" x14ac:dyDescent="0.25">
      <c r="A93" s="21"/>
      <c r="B93" s="19" t="s">
        <v>127</v>
      </c>
      <c r="C93" s="35" t="s">
        <v>128</v>
      </c>
      <c r="D93" s="22">
        <v>3000</v>
      </c>
      <c r="E93" s="23"/>
      <c r="F93" s="13"/>
      <c r="G93" s="14"/>
    </row>
    <row r="94" spans="1:8" x14ac:dyDescent="0.25">
      <c r="A94" s="13"/>
      <c r="B94" s="19" t="s">
        <v>129</v>
      </c>
      <c r="C94" s="19" t="s">
        <v>130</v>
      </c>
      <c r="D94" s="22">
        <v>3300</v>
      </c>
      <c r="E94" s="25"/>
      <c r="F94" s="13"/>
      <c r="G94" s="14"/>
    </row>
    <row r="95" spans="1:8" x14ac:dyDescent="0.25">
      <c r="A95" s="13"/>
      <c r="B95" s="19" t="s">
        <v>131</v>
      </c>
      <c r="C95" s="19" t="s">
        <v>132</v>
      </c>
      <c r="D95" s="22">
        <v>4000</v>
      </c>
      <c r="E95" s="25"/>
      <c r="F95" s="13"/>
      <c r="G95" s="14"/>
      <c r="H95" s="36" t="s">
        <v>133</v>
      </c>
    </row>
    <row r="96" spans="1:8" x14ac:dyDescent="0.25">
      <c r="A96" s="13"/>
      <c r="B96" s="19" t="s">
        <v>134</v>
      </c>
      <c r="C96" s="19" t="s">
        <v>135</v>
      </c>
      <c r="D96" s="22">
        <v>8700</v>
      </c>
      <c r="E96" s="25"/>
      <c r="F96" s="13"/>
      <c r="G96" s="14"/>
    </row>
    <row r="97" spans="1:9" x14ac:dyDescent="0.25">
      <c r="A97" s="13"/>
      <c r="B97" s="19" t="s">
        <v>136</v>
      </c>
      <c r="C97" s="19" t="s">
        <v>137</v>
      </c>
      <c r="D97" s="37"/>
      <c r="E97" s="25"/>
      <c r="F97" s="13"/>
      <c r="G97" s="14" t="s">
        <v>138</v>
      </c>
      <c r="H97" s="2" t="s">
        <v>139</v>
      </c>
    </row>
    <row r="98" spans="1:9" x14ac:dyDescent="0.25">
      <c r="A98" s="13"/>
      <c r="B98" s="19" t="s">
        <v>140</v>
      </c>
      <c r="C98" s="19" t="s">
        <v>141</v>
      </c>
      <c r="D98" s="19">
        <v>500</v>
      </c>
      <c r="E98" s="25"/>
      <c r="F98" s="13"/>
      <c r="G98" s="14"/>
    </row>
    <row r="99" spans="1:9" x14ac:dyDescent="0.25">
      <c r="A99" s="16"/>
      <c r="B99" s="19" t="s">
        <v>142</v>
      </c>
      <c r="C99" s="19" t="s">
        <v>143</v>
      </c>
      <c r="D99" s="19">
        <v>150</v>
      </c>
      <c r="E99" s="25"/>
      <c r="F99" s="13"/>
      <c r="G99" s="14"/>
    </row>
    <row r="100" spans="1:9" x14ac:dyDescent="0.25">
      <c r="A100" s="16"/>
      <c r="B100" s="19" t="s">
        <v>144</v>
      </c>
      <c r="C100" s="19" t="s">
        <v>145</v>
      </c>
      <c r="D100" s="19">
        <v>0</v>
      </c>
      <c r="E100" s="25"/>
      <c r="F100" s="13"/>
      <c r="G100" s="14"/>
    </row>
    <row r="101" spans="1:9" x14ac:dyDescent="0.25">
      <c r="A101" s="18">
        <v>16505.400000000001</v>
      </c>
      <c r="B101" s="19"/>
      <c r="C101" s="18" t="s">
        <v>146</v>
      </c>
      <c r="D101" s="19"/>
      <c r="E101" s="27">
        <v>6000</v>
      </c>
      <c r="F101" s="13"/>
      <c r="G101" s="14"/>
    </row>
    <row r="102" spans="1:9" x14ac:dyDescent="0.25">
      <c r="A102" s="15">
        <v>16505.5</v>
      </c>
      <c r="B102" s="16"/>
      <c r="C102" s="15" t="s">
        <v>147</v>
      </c>
      <c r="D102" s="19"/>
      <c r="E102" s="28">
        <v>100000</v>
      </c>
      <c r="F102" s="13"/>
      <c r="G102" s="14"/>
    </row>
    <row r="103" spans="1:9" x14ac:dyDescent="0.25">
      <c r="A103" s="18">
        <v>16505.599999999999</v>
      </c>
      <c r="B103" s="19"/>
      <c r="C103" s="18" t="s">
        <v>148</v>
      </c>
      <c r="D103" s="19"/>
      <c r="E103" s="38"/>
      <c r="F103" s="13"/>
      <c r="G103" s="14"/>
      <c r="H103" s="39" t="s">
        <v>149</v>
      </c>
    </row>
    <row r="104" spans="1:9" x14ac:dyDescent="0.25">
      <c r="A104" s="29"/>
      <c r="B104" s="21"/>
      <c r="C104" s="29"/>
      <c r="D104" s="21"/>
      <c r="E104" s="23"/>
      <c r="F104" s="13"/>
      <c r="G104" s="14"/>
      <c r="I104" s="39"/>
    </row>
    <row r="105" spans="1:9" x14ac:dyDescent="0.25">
      <c r="A105" s="9" t="s">
        <v>150</v>
      </c>
      <c r="B105" s="9"/>
      <c r="C105" s="9"/>
      <c r="D105" s="9"/>
      <c r="E105" s="25">
        <f>SUM(E90:E104)</f>
        <v>135650</v>
      </c>
      <c r="F105" s="13"/>
      <c r="G105" s="14"/>
    </row>
    <row r="106" spans="1:9" ht="16.5" thickBot="1" x14ac:dyDescent="0.3">
      <c r="A106" s="13"/>
      <c r="B106" s="13"/>
      <c r="C106" s="13"/>
      <c r="D106" s="13"/>
      <c r="E106" s="4"/>
      <c r="F106" s="13"/>
      <c r="G106" s="14"/>
      <c r="I106" s="39"/>
    </row>
    <row r="107" spans="1:9" ht="16.5" thickBot="1" x14ac:dyDescent="0.3">
      <c r="A107" s="6" t="s">
        <v>151</v>
      </c>
      <c r="B107" s="7"/>
      <c r="C107" s="7"/>
      <c r="D107" s="7"/>
      <c r="E107" s="8"/>
      <c r="F107" s="13"/>
      <c r="G107" s="14"/>
    </row>
    <row r="108" spans="1:9" x14ac:dyDescent="0.25">
      <c r="A108" s="15">
        <v>16506.099999999999</v>
      </c>
      <c r="B108" s="16"/>
      <c r="C108" s="15" t="s">
        <v>152</v>
      </c>
      <c r="D108" s="16"/>
      <c r="E108" s="27">
        <v>70000</v>
      </c>
      <c r="F108" s="13"/>
      <c r="G108" s="14"/>
    </row>
    <row r="109" spans="1:9" x14ac:dyDescent="0.25">
      <c r="A109" s="18">
        <v>16506.2</v>
      </c>
      <c r="B109" s="19"/>
      <c r="C109" s="18" t="s">
        <v>112</v>
      </c>
      <c r="D109" s="19"/>
      <c r="E109" s="40">
        <v>260000</v>
      </c>
      <c r="F109" s="13"/>
      <c r="G109" s="14">
        <v>250000</v>
      </c>
      <c r="H109" s="39" t="s">
        <v>153</v>
      </c>
    </row>
    <row r="110" spans="1:9" x14ac:dyDescent="0.25">
      <c r="A110" s="29">
        <v>16506.3</v>
      </c>
      <c r="B110" s="19"/>
      <c r="C110" s="18" t="s">
        <v>154</v>
      </c>
      <c r="D110" s="19"/>
      <c r="E110" s="28">
        <f>SUM(D111:D115)</f>
        <v>25600</v>
      </c>
      <c r="F110" s="13"/>
      <c r="G110" s="14"/>
    </row>
    <row r="111" spans="1:9" x14ac:dyDescent="0.25">
      <c r="A111" s="21"/>
      <c r="B111" s="19" t="s">
        <v>155</v>
      </c>
      <c r="C111" s="35" t="s">
        <v>156</v>
      </c>
      <c r="D111" s="37">
        <v>3000</v>
      </c>
      <c r="E111" s="23"/>
      <c r="F111" s="13"/>
      <c r="G111" s="14"/>
      <c r="H111" s="273" t="s">
        <v>157</v>
      </c>
    </row>
    <row r="112" spans="1:9" x14ac:dyDescent="0.25">
      <c r="A112" s="13"/>
      <c r="B112" s="19" t="s">
        <v>158</v>
      </c>
      <c r="C112" s="19" t="s">
        <v>159</v>
      </c>
      <c r="D112" s="37">
        <v>8000</v>
      </c>
      <c r="E112" s="25"/>
      <c r="F112" s="13"/>
      <c r="G112" s="14">
        <v>12000</v>
      </c>
      <c r="H112" s="273"/>
    </row>
    <row r="113" spans="1:8" x14ac:dyDescent="0.25">
      <c r="A113" s="13"/>
      <c r="B113" s="19" t="s">
        <v>160</v>
      </c>
      <c r="C113" s="19" t="s">
        <v>161</v>
      </c>
      <c r="D113" s="37">
        <v>8500</v>
      </c>
      <c r="E113" s="25"/>
      <c r="F113" s="13"/>
      <c r="G113" s="14"/>
      <c r="H113" s="273"/>
    </row>
    <row r="114" spans="1:8" x14ac:dyDescent="0.25">
      <c r="A114" s="13"/>
      <c r="B114" s="19" t="s">
        <v>162</v>
      </c>
      <c r="C114" s="19" t="s">
        <v>163</v>
      </c>
      <c r="D114" s="37">
        <v>4000</v>
      </c>
      <c r="E114" s="25"/>
      <c r="F114" s="13"/>
      <c r="G114" s="14"/>
      <c r="H114" s="39" t="s">
        <v>164</v>
      </c>
    </row>
    <row r="115" spans="1:8" x14ac:dyDescent="0.25">
      <c r="A115" s="13"/>
      <c r="B115" s="19" t="s">
        <v>165</v>
      </c>
      <c r="C115" s="19" t="s">
        <v>166</v>
      </c>
      <c r="D115" s="37">
        <v>2100</v>
      </c>
      <c r="E115" s="25"/>
      <c r="F115" s="13"/>
      <c r="G115" s="41">
        <v>2000</v>
      </c>
      <c r="H115" s="2" t="s">
        <v>167</v>
      </c>
    </row>
    <row r="116" spans="1:8" x14ac:dyDescent="0.25">
      <c r="A116" s="18">
        <v>16506.400000000001</v>
      </c>
      <c r="B116" s="19"/>
      <c r="C116" s="18" t="s">
        <v>168</v>
      </c>
      <c r="D116" s="19"/>
      <c r="E116" s="42">
        <v>3000</v>
      </c>
      <c r="F116" s="13"/>
      <c r="G116" s="14"/>
    </row>
    <row r="117" spans="1:8" x14ac:dyDescent="0.25">
      <c r="A117" s="9"/>
      <c r="B117" s="13"/>
      <c r="C117" s="43" t="s">
        <v>169</v>
      </c>
      <c r="D117" s="44"/>
      <c r="E117" s="25">
        <v>10000</v>
      </c>
      <c r="F117" s="13"/>
      <c r="G117" s="45" t="s">
        <v>170</v>
      </c>
    </row>
    <row r="118" spans="1:8" x14ac:dyDescent="0.25">
      <c r="A118" s="9"/>
      <c r="B118" s="13"/>
      <c r="C118" s="9"/>
      <c r="D118" s="21"/>
      <c r="E118" s="23"/>
      <c r="F118" s="13"/>
      <c r="G118" s="14"/>
    </row>
    <row r="119" spans="1:8" x14ac:dyDescent="0.25">
      <c r="A119" s="9" t="s">
        <v>171</v>
      </c>
      <c r="B119" s="9"/>
      <c r="C119" s="9"/>
      <c r="D119" s="9"/>
      <c r="E119" s="25">
        <f>SUM(E108:E118)</f>
        <v>368600</v>
      </c>
      <c r="F119" s="13"/>
      <c r="G119" s="14"/>
    </row>
    <row r="120" spans="1:8" ht="16.5" thickBot="1" x14ac:dyDescent="0.3">
      <c r="A120" s="13"/>
      <c r="B120" s="13"/>
      <c r="C120" s="13"/>
      <c r="D120" s="13"/>
      <c r="E120" s="4"/>
      <c r="F120" s="13"/>
      <c r="G120" s="14"/>
    </row>
    <row r="121" spans="1:8" ht="16.5" thickBot="1" x14ac:dyDescent="0.3">
      <c r="A121" s="6" t="s">
        <v>172</v>
      </c>
      <c r="B121" s="7"/>
      <c r="C121" s="7"/>
      <c r="D121" s="7"/>
      <c r="E121" s="8"/>
      <c r="F121" s="13"/>
      <c r="G121" s="14"/>
    </row>
    <row r="122" spans="1:8" x14ac:dyDescent="0.25">
      <c r="A122" s="15">
        <v>16507.099999999999</v>
      </c>
      <c r="B122" s="16"/>
      <c r="C122" s="15" t="s">
        <v>173</v>
      </c>
      <c r="D122" s="16"/>
      <c r="E122" s="46">
        <v>10000</v>
      </c>
      <c r="F122" s="13"/>
      <c r="G122" s="14"/>
    </row>
    <row r="123" spans="1:8" x14ac:dyDescent="0.25">
      <c r="A123" s="18">
        <v>16507.2</v>
      </c>
      <c r="B123" s="19"/>
      <c r="C123" s="18" t="s">
        <v>174</v>
      </c>
      <c r="D123" s="19"/>
      <c r="E123" s="40">
        <v>15000</v>
      </c>
      <c r="F123" s="13"/>
      <c r="G123" s="14"/>
    </row>
    <row r="124" spans="1:8" x14ac:dyDescent="0.25">
      <c r="A124" s="9"/>
      <c r="B124" s="13"/>
      <c r="C124" s="9"/>
      <c r="D124" s="21"/>
      <c r="E124" s="34"/>
      <c r="F124" s="13"/>
      <c r="G124" s="14"/>
    </row>
    <row r="125" spans="1:8" x14ac:dyDescent="0.25">
      <c r="A125" s="13"/>
      <c r="B125" s="9" t="s">
        <v>175</v>
      </c>
      <c r="C125" s="9"/>
      <c r="D125" s="9"/>
      <c r="E125" s="25">
        <f>SUM(E122:E124)</f>
        <v>25000</v>
      </c>
      <c r="F125" s="13"/>
      <c r="G125" s="14"/>
    </row>
    <row r="126" spans="1:8" ht="16.5" thickBot="1" x14ac:dyDescent="0.3">
      <c r="A126" s="13"/>
      <c r="B126" s="13"/>
      <c r="C126" s="13"/>
      <c r="D126" s="13"/>
      <c r="E126" s="4"/>
      <c r="F126" s="13"/>
      <c r="G126" s="14"/>
    </row>
    <row r="127" spans="1:8" ht="16.5" thickBot="1" x14ac:dyDescent="0.3">
      <c r="A127" s="6" t="s">
        <v>176</v>
      </c>
      <c r="B127" s="7"/>
      <c r="C127" s="7"/>
      <c r="D127" s="7"/>
      <c r="E127" s="8"/>
      <c r="F127" s="13"/>
      <c r="G127" s="14"/>
    </row>
    <row r="128" spans="1:8" x14ac:dyDescent="0.25">
      <c r="A128" s="15">
        <v>16508.099999999999</v>
      </c>
      <c r="B128" s="15"/>
      <c r="C128" s="15" t="s">
        <v>177</v>
      </c>
      <c r="D128" s="16"/>
      <c r="E128" s="27">
        <v>81000</v>
      </c>
      <c r="F128" s="13"/>
      <c r="G128" s="14"/>
    </row>
    <row r="129" spans="1:8" x14ac:dyDescent="0.25">
      <c r="A129" s="47">
        <v>16508.2</v>
      </c>
      <c r="B129" s="30"/>
      <c r="C129" s="48" t="s">
        <v>178</v>
      </c>
      <c r="D129" s="30"/>
      <c r="E129" s="49">
        <v>10000</v>
      </c>
      <c r="F129" s="13"/>
      <c r="G129" s="14">
        <v>15000</v>
      </c>
    </row>
    <row r="130" spans="1:8" x14ac:dyDescent="0.25">
      <c r="A130" s="47">
        <v>16508.3</v>
      </c>
      <c r="B130" s="30"/>
      <c r="C130" s="48" t="s">
        <v>179</v>
      </c>
      <c r="D130" s="30"/>
      <c r="E130" s="49">
        <v>7500</v>
      </c>
      <c r="F130" s="13"/>
      <c r="G130" s="14">
        <v>10000</v>
      </c>
    </row>
    <row r="131" spans="1:8" x14ac:dyDescent="0.25">
      <c r="A131" s="47">
        <v>16508.400000000001</v>
      </c>
      <c r="B131" s="50" t="s">
        <v>180</v>
      </c>
      <c r="C131" s="13" t="s">
        <v>181</v>
      </c>
      <c r="D131" s="13" t="s">
        <v>182</v>
      </c>
      <c r="E131" s="49"/>
      <c r="F131" s="13"/>
      <c r="G131" s="51">
        <v>50000</v>
      </c>
      <c r="H131" s="2" t="s">
        <v>183</v>
      </c>
    </row>
    <row r="132" spans="1:8" x14ac:dyDescent="0.25">
      <c r="A132" s="9"/>
      <c r="B132" s="9"/>
      <c r="C132" s="9"/>
      <c r="D132" s="21"/>
      <c r="E132" s="34"/>
      <c r="F132" s="13"/>
      <c r="G132" s="14"/>
    </row>
    <row r="133" spans="1:8" x14ac:dyDescent="0.25">
      <c r="A133" s="13"/>
      <c r="B133" s="9" t="s">
        <v>184</v>
      </c>
      <c r="C133" s="9"/>
      <c r="D133" s="9"/>
      <c r="E133" s="25">
        <f>SUM(E128:E132)</f>
        <v>98500</v>
      </c>
      <c r="F133" s="13"/>
      <c r="G133" s="14"/>
    </row>
    <row r="134" spans="1:8" x14ac:dyDescent="0.25">
      <c r="A134" s="13"/>
      <c r="B134" s="30"/>
      <c r="C134" s="48"/>
      <c r="D134" s="30"/>
      <c r="E134" s="25"/>
      <c r="F134" s="13"/>
    </row>
    <row r="135" spans="1:8" x14ac:dyDescent="0.25">
      <c r="A135" s="13"/>
      <c r="B135" s="30"/>
      <c r="C135" s="48"/>
      <c r="D135" s="30"/>
      <c r="E135" s="25"/>
      <c r="F135" s="13"/>
    </row>
    <row r="136" spans="1:8" x14ac:dyDescent="0.25">
      <c r="A136" s="13"/>
      <c r="B136" s="13"/>
      <c r="C136" s="13"/>
      <c r="D136" s="13"/>
      <c r="E136" s="4"/>
      <c r="F136" s="13"/>
    </row>
    <row r="137" spans="1:8" ht="16.5" thickBot="1" x14ac:dyDescent="0.3">
      <c r="A137" s="13"/>
      <c r="B137" s="13"/>
      <c r="C137" s="13"/>
      <c r="D137" s="13"/>
      <c r="E137" s="4"/>
      <c r="F137" s="13"/>
      <c r="G137" s="14"/>
    </row>
    <row r="138" spans="1:8" ht="16.5" thickBot="1" x14ac:dyDescent="0.3">
      <c r="A138" s="6" t="s">
        <v>185</v>
      </c>
      <c r="B138" s="7"/>
      <c r="C138" s="7"/>
      <c r="D138" s="7"/>
      <c r="E138" s="8"/>
      <c r="F138" s="13"/>
      <c r="G138" s="14"/>
    </row>
    <row r="139" spans="1:8" x14ac:dyDescent="0.25">
      <c r="A139" s="15">
        <v>16509.099999999999</v>
      </c>
      <c r="B139" s="15"/>
      <c r="C139" s="15" t="s">
        <v>186</v>
      </c>
      <c r="D139" s="16"/>
      <c r="E139" s="46">
        <v>40000</v>
      </c>
      <c r="F139" s="13"/>
      <c r="G139" s="14"/>
    </row>
    <row r="140" spans="1:8" x14ac:dyDescent="0.25">
      <c r="A140" s="18">
        <v>16509.2</v>
      </c>
      <c r="B140" s="18"/>
      <c r="C140" s="18" t="s">
        <v>187</v>
      </c>
      <c r="D140" s="19"/>
      <c r="E140" s="28">
        <v>40000</v>
      </c>
      <c r="F140" s="13"/>
      <c r="G140" s="14"/>
    </row>
    <row r="141" spans="1:8" x14ac:dyDescent="0.25">
      <c r="A141" s="18">
        <v>16509.3</v>
      </c>
      <c r="B141" s="18"/>
      <c r="C141" s="18" t="s">
        <v>188</v>
      </c>
      <c r="D141" s="19"/>
      <c r="E141" s="28">
        <v>500</v>
      </c>
      <c r="F141" s="13"/>
      <c r="G141" s="45" t="s">
        <v>189</v>
      </c>
    </row>
    <row r="142" spans="1:8" x14ac:dyDescent="0.25">
      <c r="A142" s="18">
        <v>16509.400000000001</v>
      </c>
      <c r="B142" s="18"/>
      <c r="C142" s="18" t="s">
        <v>190</v>
      </c>
      <c r="D142" s="19"/>
      <c r="E142" s="28">
        <v>3000</v>
      </c>
      <c r="F142" s="13"/>
      <c r="G142" s="14"/>
    </row>
    <row r="143" spans="1:8" x14ac:dyDescent="0.25">
      <c r="A143" s="29"/>
      <c r="B143" s="29"/>
      <c r="C143" s="29"/>
      <c r="D143" s="21"/>
      <c r="E143" s="34"/>
      <c r="F143" s="13"/>
      <c r="G143" s="14"/>
    </row>
    <row r="144" spans="1:8" x14ac:dyDescent="0.25">
      <c r="A144" s="13"/>
      <c r="B144" s="9" t="s">
        <v>191</v>
      </c>
      <c r="C144" s="9"/>
      <c r="D144" s="9"/>
      <c r="E144" s="25">
        <f>SUM(E139:E143)</f>
        <v>83500</v>
      </c>
      <c r="F144" s="13"/>
      <c r="G144" s="14"/>
    </row>
    <row r="145" spans="1:8" ht="16.5" thickBot="1" x14ac:dyDescent="0.3">
      <c r="A145" s="13"/>
      <c r="B145" s="13"/>
      <c r="C145" s="13"/>
      <c r="D145" s="13"/>
      <c r="E145" s="4"/>
      <c r="F145" s="13"/>
      <c r="G145" s="14"/>
    </row>
    <row r="146" spans="1:8" ht="16.5" thickBot="1" x14ac:dyDescent="0.3">
      <c r="A146" s="6" t="s">
        <v>192</v>
      </c>
      <c r="B146" s="7"/>
      <c r="C146" s="7"/>
      <c r="D146" s="7"/>
      <c r="E146" s="8"/>
      <c r="F146" s="13"/>
      <c r="G146" s="14"/>
    </row>
    <row r="147" spans="1:8" x14ac:dyDescent="0.25">
      <c r="A147" s="15">
        <v>16510.099999999999</v>
      </c>
      <c r="B147" s="15"/>
      <c r="C147" s="15" t="s">
        <v>193</v>
      </c>
      <c r="D147" s="16"/>
      <c r="E147" s="31">
        <v>15000</v>
      </c>
      <c r="F147" s="13"/>
      <c r="G147" s="14" t="s">
        <v>194</v>
      </c>
    </row>
    <row r="148" spans="1:8" x14ac:dyDescent="0.25">
      <c r="A148" s="18">
        <v>16510.2</v>
      </c>
      <c r="B148" s="18"/>
      <c r="C148" s="18" t="s">
        <v>195</v>
      </c>
      <c r="D148" s="19"/>
      <c r="E148" s="32">
        <v>8000</v>
      </c>
      <c r="F148" s="13"/>
      <c r="G148" s="14"/>
      <c r="H148" s="2" t="s">
        <v>196</v>
      </c>
    </row>
    <row r="149" spans="1:8" x14ac:dyDescent="0.25">
      <c r="A149" s="9"/>
      <c r="B149" s="9"/>
      <c r="C149" s="9"/>
      <c r="D149" s="21"/>
      <c r="E149" s="34"/>
      <c r="F149" s="13"/>
      <c r="G149" s="14"/>
    </row>
    <row r="150" spans="1:8" x14ac:dyDescent="0.25">
      <c r="A150" s="13"/>
      <c r="B150" s="9" t="s">
        <v>197</v>
      </c>
      <c r="C150" s="9"/>
      <c r="D150" s="9"/>
      <c r="E150" s="25">
        <f>SUM(E147:E149)</f>
        <v>23000</v>
      </c>
      <c r="F150" s="13"/>
      <c r="G150" s="14"/>
    </row>
    <row r="151" spans="1:8" ht="16.5" thickBot="1" x14ac:dyDescent="0.3">
      <c r="A151" s="13"/>
      <c r="B151" s="13"/>
      <c r="C151" s="13"/>
      <c r="D151" s="13"/>
      <c r="E151" s="4"/>
      <c r="F151" s="13"/>
      <c r="G151" s="14"/>
    </row>
    <row r="152" spans="1:8" ht="16.5" thickBot="1" x14ac:dyDescent="0.3">
      <c r="A152" s="6" t="s">
        <v>198</v>
      </c>
      <c r="B152" s="7"/>
      <c r="C152" s="7"/>
      <c r="D152" s="7"/>
      <c r="E152" s="8"/>
      <c r="F152" s="13"/>
      <c r="G152" s="14"/>
    </row>
    <row r="153" spans="1:8" x14ac:dyDescent="0.25">
      <c r="A153" s="15">
        <v>16512.099999999999</v>
      </c>
      <c r="B153" s="15"/>
      <c r="C153" s="15" t="s">
        <v>199</v>
      </c>
      <c r="D153" s="16"/>
      <c r="E153" s="27">
        <v>1100</v>
      </c>
      <c r="F153" s="13"/>
      <c r="G153" s="14"/>
    </row>
    <row r="154" spans="1:8" x14ac:dyDescent="0.25">
      <c r="A154" s="18">
        <v>16512.2</v>
      </c>
      <c r="B154" s="18"/>
      <c r="C154" s="18" t="s">
        <v>200</v>
      </c>
      <c r="D154" s="19"/>
      <c r="E154" s="28">
        <v>10000</v>
      </c>
      <c r="F154" s="13"/>
      <c r="G154" s="14"/>
    </row>
    <row r="155" spans="1:8" x14ac:dyDescent="0.25">
      <c r="A155" s="9"/>
      <c r="B155" s="9"/>
      <c r="C155" s="9"/>
      <c r="D155" s="21"/>
      <c r="E155" s="34"/>
      <c r="F155" s="13"/>
      <c r="G155" s="14"/>
    </row>
    <row r="156" spans="1:8" x14ac:dyDescent="0.25">
      <c r="A156" s="13"/>
      <c r="B156" s="9" t="s">
        <v>201</v>
      </c>
      <c r="C156" s="9"/>
      <c r="D156" s="9"/>
      <c r="E156" s="25">
        <f>SUM(E153:E155)</f>
        <v>11100</v>
      </c>
      <c r="F156" s="13"/>
      <c r="G156" s="14"/>
    </row>
    <row r="157" spans="1:8" ht="16.5" thickBot="1" x14ac:dyDescent="0.3">
      <c r="A157" s="13"/>
      <c r="B157" s="13"/>
      <c r="C157" s="13"/>
      <c r="D157" s="13"/>
      <c r="E157" s="4"/>
      <c r="F157" s="13"/>
      <c r="G157" s="14"/>
    </row>
    <row r="158" spans="1:8" ht="16.5" thickBot="1" x14ac:dyDescent="0.3">
      <c r="A158" s="6" t="s">
        <v>202</v>
      </c>
      <c r="B158" s="7"/>
      <c r="C158" s="7"/>
      <c r="D158" s="7"/>
      <c r="E158" s="8"/>
      <c r="F158" s="13"/>
      <c r="G158" s="14"/>
    </row>
    <row r="159" spans="1:8" x14ac:dyDescent="0.25">
      <c r="A159" s="15">
        <v>16511.099999999999</v>
      </c>
      <c r="B159" s="16"/>
      <c r="C159" s="15" t="s">
        <v>203</v>
      </c>
      <c r="D159" s="52"/>
      <c r="E159" s="42">
        <f>SUM(D160:D162)</f>
        <v>3144703.17</v>
      </c>
      <c r="F159" s="13"/>
      <c r="G159" s="14" t="s">
        <v>204</v>
      </c>
      <c r="H159" s="2" t="s">
        <v>205</v>
      </c>
    </row>
    <row r="160" spans="1:8" x14ac:dyDescent="0.25">
      <c r="A160" s="9"/>
      <c r="B160" s="16" t="s">
        <v>206</v>
      </c>
      <c r="C160" s="16" t="s">
        <v>207</v>
      </c>
      <c r="D160" s="53">
        <v>2965980.17</v>
      </c>
      <c r="E160" s="23"/>
      <c r="F160" s="13"/>
      <c r="G160" s="14"/>
      <c r="H160" s="2" t="s">
        <v>208</v>
      </c>
    </row>
    <row r="161" spans="1:7" x14ac:dyDescent="0.25">
      <c r="A161" s="9"/>
      <c r="B161" s="19" t="s">
        <v>209</v>
      </c>
      <c r="C161" s="19" t="s">
        <v>210</v>
      </c>
      <c r="D161" s="53">
        <v>148299</v>
      </c>
      <c r="E161" s="25"/>
      <c r="F161" s="13"/>
      <c r="G161" s="14"/>
    </row>
    <row r="162" spans="1:7" x14ac:dyDescent="0.25">
      <c r="A162" s="9"/>
      <c r="B162" s="19" t="s">
        <v>211</v>
      </c>
      <c r="C162" s="19" t="s">
        <v>212</v>
      </c>
      <c r="D162" s="54">
        <v>30424</v>
      </c>
      <c r="E162" s="25"/>
      <c r="F162" s="13"/>
      <c r="G162" s="14"/>
    </row>
    <row r="163" spans="1:7" x14ac:dyDescent="0.25">
      <c r="A163" s="15">
        <v>16511.2</v>
      </c>
      <c r="B163" s="19"/>
      <c r="C163" s="15" t="s">
        <v>213</v>
      </c>
      <c r="D163" s="54"/>
      <c r="E163" s="42">
        <v>732706.56</v>
      </c>
      <c r="F163" s="13"/>
      <c r="G163" s="14" t="s">
        <v>214</v>
      </c>
    </row>
    <row r="164" spans="1:7" x14ac:dyDescent="0.25">
      <c r="A164" s="18">
        <v>16511.3</v>
      </c>
      <c r="B164" s="19"/>
      <c r="C164" s="18" t="s">
        <v>215</v>
      </c>
      <c r="D164" s="54"/>
      <c r="E164" s="55">
        <v>65000</v>
      </c>
      <c r="F164" s="13"/>
      <c r="G164" s="14" t="s">
        <v>216</v>
      </c>
    </row>
    <row r="165" spans="1:7" x14ac:dyDescent="0.25">
      <c r="A165" s="18">
        <v>16511.400000000001</v>
      </c>
      <c r="B165" s="19"/>
      <c r="C165" s="18" t="s">
        <v>217</v>
      </c>
      <c r="D165" s="54"/>
      <c r="E165" s="55">
        <v>75000</v>
      </c>
      <c r="F165" s="13"/>
      <c r="G165" s="14"/>
    </row>
    <row r="166" spans="1:7" x14ac:dyDescent="0.25">
      <c r="A166" s="15">
        <v>16511.5</v>
      </c>
      <c r="B166" s="19"/>
      <c r="C166" s="18" t="s">
        <v>218</v>
      </c>
      <c r="D166" s="54"/>
      <c r="E166" s="55">
        <v>331302.40999999997</v>
      </c>
      <c r="F166" s="13"/>
      <c r="G166" s="14"/>
    </row>
    <row r="167" spans="1:7" x14ac:dyDescent="0.25">
      <c r="A167" s="18">
        <v>16511.599999999999</v>
      </c>
      <c r="B167" s="19"/>
      <c r="C167" s="18" t="s">
        <v>219</v>
      </c>
      <c r="D167" s="54"/>
      <c r="E167" s="55">
        <f>SUM(D168:D170)</f>
        <v>311237.86</v>
      </c>
      <c r="F167" s="13"/>
      <c r="G167" s="14"/>
    </row>
    <row r="168" spans="1:7" x14ac:dyDescent="0.25">
      <c r="A168" s="29"/>
      <c r="B168" s="19" t="s">
        <v>220</v>
      </c>
      <c r="C168" s="19" t="s">
        <v>221</v>
      </c>
      <c r="D168" s="56">
        <v>304737.86</v>
      </c>
      <c r="E168" s="23"/>
      <c r="F168" s="13"/>
      <c r="G168" s="14"/>
    </row>
    <row r="169" spans="1:7" x14ac:dyDescent="0.25">
      <c r="A169" s="9"/>
      <c r="B169" s="19" t="s">
        <v>222</v>
      </c>
      <c r="C169" s="19" t="s">
        <v>223</v>
      </c>
      <c r="D169" s="53"/>
      <c r="E169" s="25"/>
      <c r="F169" s="13"/>
      <c r="G169" s="14"/>
    </row>
    <row r="170" spans="1:7" x14ac:dyDescent="0.25">
      <c r="A170" s="9"/>
      <c r="B170" s="19" t="s">
        <v>224</v>
      </c>
      <c r="C170" s="19" t="s">
        <v>225</v>
      </c>
      <c r="D170" s="57">
        <v>6500</v>
      </c>
      <c r="E170" s="25"/>
      <c r="F170" s="13"/>
      <c r="G170" s="14"/>
    </row>
    <row r="171" spans="1:7" x14ac:dyDescent="0.25">
      <c r="A171" s="9"/>
      <c r="B171" s="19"/>
      <c r="C171" s="18"/>
      <c r="D171" s="58"/>
      <c r="E171" s="25"/>
      <c r="F171" s="13"/>
      <c r="G171" s="14"/>
    </row>
    <row r="172" spans="1:7" x14ac:dyDescent="0.25">
      <c r="A172" s="18">
        <v>16511.7</v>
      </c>
      <c r="B172" s="19"/>
      <c r="C172" s="59" t="s">
        <v>226</v>
      </c>
      <c r="D172" s="60"/>
      <c r="E172" s="55">
        <v>50000</v>
      </c>
      <c r="F172" s="13"/>
      <c r="G172" s="14" t="s">
        <v>227</v>
      </c>
    </row>
    <row r="173" spans="1:7" x14ac:dyDescent="0.25">
      <c r="A173" s="9"/>
      <c r="B173" s="13"/>
      <c r="C173" s="9"/>
      <c r="D173" s="13"/>
      <c r="E173" s="25"/>
      <c r="F173" s="13"/>
      <c r="G173" s="14"/>
    </row>
    <row r="174" spans="1:7" x14ac:dyDescent="0.25">
      <c r="A174" s="13"/>
      <c r="B174" s="9" t="s">
        <v>228</v>
      </c>
      <c r="C174" s="9"/>
      <c r="D174" s="9"/>
      <c r="E174" s="25">
        <f>SUM(E159:E173)</f>
        <v>4709950</v>
      </c>
      <c r="F174" s="13"/>
      <c r="G174" s="14"/>
    </row>
    <row r="175" spans="1:7" ht="16.5" thickBot="1" x14ac:dyDescent="0.3">
      <c r="A175" s="13"/>
      <c r="B175" s="13"/>
      <c r="C175" s="13"/>
      <c r="D175" s="13"/>
      <c r="E175" s="4"/>
      <c r="F175" s="13"/>
      <c r="G175" s="14"/>
    </row>
    <row r="176" spans="1:7" ht="16.5" thickBot="1" x14ac:dyDescent="0.3">
      <c r="A176" s="6" t="s">
        <v>229</v>
      </c>
      <c r="B176" s="7"/>
      <c r="C176" s="7"/>
      <c r="D176" s="7"/>
      <c r="E176" s="8"/>
      <c r="F176" s="13"/>
      <c r="G176" s="14"/>
    </row>
    <row r="177" spans="1:9" x14ac:dyDescent="0.25">
      <c r="A177" s="15">
        <v>16513.099999999999</v>
      </c>
      <c r="B177" s="15"/>
      <c r="C177" s="15" t="s">
        <v>230</v>
      </c>
      <c r="D177" s="16"/>
      <c r="E177" s="46">
        <v>65000</v>
      </c>
      <c r="F177" s="13"/>
      <c r="G177" s="14">
        <v>65000</v>
      </c>
    </row>
    <row r="178" spans="1:9" x14ac:dyDescent="0.25">
      <c r="A178" s="18">
        <v>16513.2</v>
      </c>
      <c r="B178" s="18"/>
      <c r="C178" s="18" t="s">
        <v>231</v>
      </c>
      <c r="D178" s="19"/>
      <c r="E178" s="28">
        <v>13000</v>
      </c>
      <c r="F178" s="13"/>
      <c r="G178" s="14"/>
    </row>
    <row r="179" spans="1:9" x14ac:dyDescent="0.25">
      <c r="A179" s="18">
        <v>16513.3</v>
      </c>
      <c r="B179" s="18"/>
      <c r="C179" s="18" t="s">
        <v>232</v>
      </c>
      <c r="D179" s="19"/>
      <c r="E179" s="28">
        <v>5000</v>
      </c>
      <c r="F179" s="13"/>
      <c r="G179" s="14"/>
    </row>
    <row r="180" spans="1:9" x14ac:dyDescent="0.25">
      <c r="A180" s="9">
        <v>16513.400000000001</v>
      </c>
      <c r="B180" s="47">
        <v>16513.400000000001</v>
      </c>
      <c r="C180" s="9" t="s">
        <v>233</v>
      </c>
      <c r="D180" s="21"/>
      <c r="E180" s="61"/>
      <c r="F180" s="13"/>
      <c r="G180" s="14">
        <v>45000</v>
      </c>
      <c r="H180" s="2" t="s">
        <v>234</v>
      </c>
    </row>
    <row r="181" spans="1:9" x14ac:dyDescent="0.25">
      <c r="A181" s="13"/>
      <c r="B181" s="9" t="s">
        <v>235</v>
      </c>
      <c r="C181" s="9"/>
      <c r="D181" s="9"/>
      <c r="E181" s="25">
        <f>SUM(E177:E180)</f>
        <v>83000</v>
      </c>
      <c r="F181" s="13"/>
      <c r="G181" s="14"/>
      <c r="H181" s="2" t="s">
        <v>236</v>
      </c>
    </row>
    <row r="182" spans="1:9" ht="16.5" thickBot="1" x14ac:dyDescent="0.3">
      <c r="A182" s="13"/>
      <c r="B182" s="13"/>
      <c r="C182" s="13"/>
      <c r="D182" s="13"/>
      <c r="E182" s="4"/>
      <c r="F182" s="13"/>
      <c r="G182" s="14"/>
    </row>
    <row r="183" spans="1:9" ht="16.5" thickBot="1" x14ac:dyDescent="0.3">
      <c r="A183" s="6" t="s">
        <v>237</v>
      </c>
      <c r="B183" s="7"/>
      <c r="C183" s="7"/>
      <c r="D183" s="7"/>
      <c r="E183" s="8"/>
      <c r="F183" s="13"/>
      <c r="G183" s="14"/>
    </row>
    <row r="184" spans="1:9" x14ac:dyDescent="0.25">
      <c r="A184" s="15">
        <v>16514.099999999999</v>
      </c>
      <c r="B184" s="15"/>
      <c r="C184" s="15" t="s">
        <v>238</v>
      </c>
      <c r="D184" s="16"/>
      <c r="E184" s="27">
        <v>90000</v>
      </c>
      <c r="F184" s="13"/>
      <c r="G184" s="14"/>
      <c r="H184" s="39" t="s">
        <v>239</v>
      </c>
      <c r="I184" s="39"/>
    </row>
    <row r="185" spans="1:9" x14ac:dyDescent="0.25">
      <c r="A185" s="18">
        <v>16514.2</v>
      </c>
      <c r="B185" s="18"/>
      <c r="C185" s="18" t="s">
        <v>112</v>
      </c>
      <c r="D185" s="19"/>
      <c r="E185" s="28">
        <v>40000</v>
      </c>
      <c r="F185" s="13"/>
      <c r="G185" s="14"/>
      <c r="H185" s="39"/>
      <c r="I185" s="39"/>
    </row>
    <row r="186" spans="1:9" x14ac:dyDescent="0.25">
      <c r="A186" s="18">
        <v>16514.3</v>
      </c>
      <c r="B186" s="18"/>
      <c r="C186" s="18" t="s">
        <v>240</v>
      </c>
      <c r="D186" s="19"/>
      <c r="E186" s="28">
        <f>SUM(D187:D189)</f>
        <v>29000</v>
      </c>
      <c r="F186" s="13"/>
      <c r="G186" s="14"/>
      <c r="H186" s="39" t="s">
        <v>241</v>
      </c>
      <c r="I186" s="39"/>
    </row>
    <row r="187" spans="1:9" x14ac:dyDescent="0.25">
      <c r="A187" s="13"/>
      <c r="B187" s="16" t="s">
        <v>242</v>
      </c>
      <c r="C187" s="16" t="s">
        <v>243</v>
      </c>
      <c r="D187" s="37">
        <v>10000</v>
      </c>
      <c r="E187" s="34"/>
      <c r="F187" s="13"/>
      <c r="G187" s="14"/>
    </row>
    <row r="188" spans="1:9" x14ac:dyDescent="0.25">
      <c r="A188" s="13"/>
      <c r="B188" s="19" t="s">
        <v>244</v>
      </c>
      <c r="C188" s="19" t="s">
        <v>245</v>
      </c>
      <c r="D188" s="37">
        <v>10000</v>
      </c>
      <c r="E188" s="4"/>
      <c r="F188" s="13"/>
      <c r="G188" s="14"/>
    </row>
    <row r="189" spans="1:9" x14ac:dyDescent="0.25">
      <c r="A189" s="13"/>
      <c r="B189" s="19" t="s">
        <v>246</v>
      </c>
      <c r="C189" s="19" t="s">
        <v>247</v>
      </c>
      <c r="D189" s="22">
        <v>9000</v>
      </c>
      <c r="E189" s="4"/>
      <c r="F189" s="13"/>
      <c r="G189" s="14"/>
    </row>
    <row r="190" spans="1:9" x14ac:dyDescent="0.25">
      <c r="A190" s="13"/>
      <c r="B190" s="21"/>
      <c r="C190" s="21"/>
      <c r="D190" s="21"/>
      <c r="E190" s="4"/>
      <c r="F190" s="13"/>
      <c r="G190" s="14"/>
    </row>
    <row r="191" spans="1:9" x14ac:dyDescent="0.25">
      <c r="A191" s="13"/>
      <c r="B191" s="9" t="s">
        <v>248</v>
      </c>
      <c r="C191" s="9"/>
      <c r="D191" s="9"/>
      <c r="E191" s="25">
        <f>SUM(E184:E190)</f>
        <v>159000</v>
      </c>
      <c r="F191" s="13"/>
      <c r="G191" s="14"/>
    </row>
    <row r="192" spans="1:9" ht="16.5" thickBot="1" x14ac:dyDescent="0.3">
      <c r="A192" s="13"/>
      <c r="B192" s="13"/>
      <c r="C192" s="13"/>
      <c r="D192" s="13"/>
      <c r="E192" s="4"/>
      <c r="F192" s="13"/>
      <c r="G192" s="14"/>
    </row>
    <row r="193" spans="1:7" ht="16.5" thickBot="1" x14ac:dyDescent="0.3">
      <c r="A193" s="6" t="s">
        <v>249</v>
      </c>
      <c r="B193" s="7"/>
      <c r="C193" s="7"/>
      <c r="D193" s="7"/>
      <c r="E193" s="8"/>
      <c r="F193" s="13"/>
      <c r="G193" s="14"/>
    </row>
    <row r="194" spans="1:7" x14ac:dyDescent="0.25">
      <c r="A194" s="15">
        <v>16515.099999999999</v>
      </c>
      <c r="B194" s="15"/>
      <c r="C194" s="15" t="s">
        <v>250</v>
      </c>
      <c r="D194" s="62"/>
      <c r="E194" s="63">
        <v>15000</v>
      </c>
      <c r="F194" s="13"/>
      <c r="G194" s="14"/>
    </row>
    <row r="195" spans="1:7" x14ac:dyDescent="0.25">
      <c r="A195" s="18">
        <v>16515.2</v>
      </c>
      <c r="B195" s="18"/>
      <c r="C195" s="18" t="s">
        <v>251</v>
      </c>
      <c r="D195" s="19"/>
      <c r="E195" s="28">
        <v>700</v>
      </c>
      <c r="F195" s="13"/>
      <c r="G195" s="14"/>
    </row>
    <row r="196" spans="1:7" x14ac:dyDescent="0.25">
      <c r="A196" s="18">
        <v>16515.3</v>
      </c>
      <c r="B196" s="18"/>
      <c r="C196" s="18" t="s">
        <v>252</v>
      </c>
      <c r="D196" s="19"/>
      <c r="E196" s="28">
        <v>1000</v>
      </c>
      <c r="F196" s="13"/>
      <c r="G196" s="14"/>
    </row>
    <row r="197" spans="1:7" x14ac:dyDescent="0.25">
      <c r="A197" s="18">
        <v>16515.400000000001</v>
      </c>
      <c r="B197" s="18"/>
      <c r="C197" s="18" t="s">
        <v>253</v>
      </c>
      <c r="D197" s="19"/>
      <c r="E197" s="40">
        <v>30000</v>
      </c>
      <c r="F197" s="13"/>
      <c r="G197" s="14"/>
    </row>
    <row r="198" spans="1:7" x14ac:dyDescent="0.25">
      <c r="A198" s="9"/>
      <c r="B198" s="9"/>
      <c r="E198" s="23"/>
      <c r="F198" s="13"/>
      <c r="G198" s="14"/>
    </row>
    <row r="199" spans="1:7" x14ac:dyDescent="0.25">
      <c r="A199" s="13"/>
      <c r="B199" s="9" t="s">
        <v>254</v>
      </c>
      <c r="C199" s="9"/>
      <c r="D199" s="9"/>
      <c r="E199" s="25">
        <f>SUM(E194:E198)</f>
        <v>46700</v>
      </c>
      <c r="F199" s="13"/>
      <c r="G199" s="14"/>
    </row>
    <row r="200" spans="1:7" x14ac:dyDescent="0.25">
      <c r="A200" s="13"/>
      <c r="B200" s="13"/>
      <c r="C200" s="13"/>
      <c r="D200" s="13"/>
      <c r="E200" s="4"/>
      <c r="F200" s="13"/>
      <c r="G200" s="14"/>
    </row>
    <row r="201" spans="1:7" ht="16.5" thickBot="1" x14ac:dyDescent="0.3">
      <c r="A201" s="13"/>
      <c r="B201" s="13"/>
      <c r="C201" s="13"/>
      <c r="D201" s="13"/>
      <c r="E201" s="4"/>
      <c r="F201" s="13"/>
      <c r="G201" s="14"/>
    </row>
    <row r="202" spans="1:7" ht="16.5" thickBot="1" x14ac:dyDescent="0.3">
      <c r="A202" s="64" t="s">
        <v>255</v>
      </c>
      <c r="B202" s="65"/>
      <c r="C202" s="65"/>
      <c r="D202" s="66" t="s">
        <v>256</v>
      </c>
      <c r="E202" s="67">
        <v>6254738</v>
      </c>
      <c r="F202" s="67"/>
      <c r="G202" s="14"/>
    </row>
    <row r="203" spans="1:7" ht="16.5" thickBot="1" x14ac:dyDescent="0.3"/>
    <row r="204" spans="1:7" ht="16.5" thickBot="1" x14ac:dyDescent="0.3">
      <c r="A204" s="6" t="s">
        <v>257</v>
      </c>
      <c r="B204" s="7"/>
      <c r="C204" s="7" t="s">
        <v>258</v>
      </c>
      <c r="D204" s="7" t="s">
        <v>259</v>
      </c>
      <c r="E204" s="8"/>
      <c r="G204" s="68" t="s">
        <v>260</v>
      </c>
    </row>
    <row r="205" spans="1:7" ht="16.5" thickBot="1" x14ac:dyDescent="0.3">
      <c r="A205" s="6" t="s">
        <v>261</v>
      </c>
      <c r="B205" s="7"/>
      <c r="C205" s="7" t="s">
        <v>262</v>
      </c>
      <c r="D205" s="7"/>
      <c r="E205" s="8">
        <v>1000</v>
      </c>
      <c r="G205" s="2" t="s">
        <v>263</v>
      </c>
    </row>
    <row r="206" spans="1:7" ht="16.5" thickBot="1" x14ac:dyDescent="0.3">
      <c r="A206" s="6" t="s">
        <v>264</v>
      </c>
      <c r="B206" s="7"/>
      <c r="C206" s="7" t="s">
        <v>265</v>
      </c>
      <c r="D206" s="7"/>
      <c r="E206" s="8">
        <v>0</v>
      </c>
      <c r="G206" s="1"/>
    </row>
    <row r="207" spans="1:7" ht="16.5" thickBot="1" x14ac:dyDescent="0.3">
      <c r="A207" s="1"/>
      <c r="C207" s="9"/>
      <c r="E207" s="4"/>
      <c r="G207" s="1"/>
    </row>
    <row r="208" spans="1:7" ht="16.5" thickBot="1" x14ac:dyDescent="0.3">
      <c r="A208" s="6" t="s">
        <v>266</v>
      </c>
      <c r="B208" s="7"/>
      <c r="C208" s="7" t="s">
        <v>267</v>
      </c>
      <c r="D208" s="7"/>
      <c r="E208" s="8"/>
      <c r="G208" s="1"/>
    </row>
    <row r="209" spans="1:8" ht="16.5" thickBot="1" x14ac:dyDescent="0.3">
      <c r="A209" s="6" t="s">
        <v>268</v>
      </c>
      <c r="B209" s="7"/>
      <c r="C209" s="7" t="s">
        <v>269</v>
      </c>
      <c r="D209" s="7"/>
      <c r="E209" s="8"/>
      <c r="G209" s="1"/>
    </row>
    <row r="210" spans="1:8" x14ac:dyDescent="0.25">
      <c r="A210" s="9"/>
      <c r="B210" s="9" t="s">
        <v>270</v>
      </c>
      <c r="C210" s="9"/>
      <c r="D210" s="9"/>
      <c r="E210" s="10">
        <f>SUM(D211:D214)</f>
        <v>150000</v>
      </c>
      <c r="G210" s="1"/>
    </row>
    <row r="211" spans="1:8" x14ac:dyDescent="0.25">
      <c r="B211" s="1" t="s">
        <v>271</v>
      </c>
      <c r="C211" s="9" t="s">
        <v>272</v>
      </c>
      <c r="D211" s="11">
        <v>130000</v>
      </c>
      <c r="G211" s="1"/>
    </row>
    <row r="212" spans="1:8" x14ac:dyDescent="0.25">
      <c r="B212" s="1" t="s">
        <v>273</v>
      </c>
      <c r="C212" s="9" t="s">
        <v>274</v>
      </c>
      <c r="D212" s="11">
        <v>5000</v>
      </c>
      <c r="G212" s="1"/>
    </row>
    <row r="213" spans="1:8" x14ac:dyDescent="0.25">
      <c r="B213" s="1" t="s">
        <v>275</v>
      </c>
      <c r="C213" s="9" t="s">
        <v>276</v>
      </c>
      <c r="D213" s="11">
        <v>0</v>
      </c>
      <c r="G213" s="1"/>
    </row>
    <row r="214" spans="1:8" ht="16.5" thickBot="1" x14ac:dyDescent="0.3">
      <c r="B214" s="1" t="s">
        <v>277</v>
      </c>
      <c r="C214" s="9" t="s">
        <v>278</v>
      </c>
      <c r="D214" s="11">
        <v>15000</v>
      </c>
      <c r="G214" s="1"/>
    </row>
    <row r="215" spans="1:8" ht="16.5" thickBot="1" x14ac:dyDescent="0.3">
      <c r="A215" s="6" t="s">
        <v>279</v>
      </c>
      <c r="B215" s="7"/>
      <c r="C215" s="7" t="s">
        <v>280</v>
      </c>
      <c r="D215" s="7"/>
      <c r="E215" s="8"/>
      <c r="G215" s="1"/>
    </row>
    <row r="216" spans="1:8" x14ac:dyDescent="0.25">
      <c r="A216" s="9"/>
      <c r="B216" s="9" t="s">
        <v>281</v>
      </c>
      <c r="C216" s="9"/>
      <c r="D216" s="9"/>
      <c r="E216" s="10">
        <f>SUM(D217:D220)</f>
        <v>0</v>
      </c>
      <c r="G216" s="69" t="s">
        <v>282</v>
      </c>
      <c r="H216" s="274" t="s">
        <v>283</v>
      </c>
    </row>
    <row r="217" spans="1:8" x14ac:dyDescent="0.25">
      <c r="B217" s="1" t="s">
        <v>284</v>
      </c>
      <c r="C217" s="9" t="s">
        <v>285</v>
      </c>
      <c r="E217" s="4"/>
      <c r="G217" s="69" t="s">
        <v>286</v>
      </c>
      <c r="H217" s="275"/>
    </row>
    <row r="218" spans="1:8" x14ac:dyDescent="0.25">
      <c r="B218" s="1" t="s">
        <v>287</v>
      </c>
      <c r="C218" s="9" t="s">
        <v>288</v>
      </c>
      <c r="D218" s="11"/>
      <c r="E218" s="3">
        <v>1200000</v>
      </c>
      <c r="G218" s="69" t="s">
        <v>289</v>
      </c>
      <c r="H218" s="275"/>
    </row>
    <row r="219" spans="1:8" x14ac:dyDescent="0.25">
      <c r="B219" s="1" t="s">
        <v>290</v>
      </c>
      <c r="C219" s="9" t="s">
        <v>274</v>
      </c>
      <c r="D219" s="11"/>
      <c r="G219" s="69" t="s">
        <v>291</v>
      </c>
      <c r="H219" s="276"/>
    </row>
    <row r="220" spans="1:8" x14ac:dyDescent="0.25">
      <c r="B220" s="1" t="s">
        <v>292</v>
      </c>
      <c r="C220" s="9" t="s">
        <v>293</v>
      </c>
      <c r="D220" s="11"/>
      <c r="G220" s="1"/>
    </row>
    <row r="221" spans="1:8" x14ac:dyDescent="0.25">
      <c r="A221" s="2" t="s">
        <v>294</v>
      </c>
      <c r="B221" s="1"/>
      <c r="C221" s="9" t="s">
        <v>295</v>
      </c>
      <c r="D221" s="11"/>
      <c r="E221" s="10"/>
      <c r="G221" s="1"/>
    </row>
    <row r="222" spans="1:8" ht="16.5" thickBot="1" x14ac:dyDescent="0.3">
      <c r="A222" s="2" t="s">
        <v>296</v>
      </c>
      <c r="B222" s="1"/>
      <c r="C222" s="9" t="s">
        <v>297</v>
      </c>
      <c r="D222" s="11"/>
      <c r="E222" s="10">
        <v>500000</v>
      </c>
      <c r="G222" s="1"/>
    </row>
    <row r="223" spans="1:8" ht="16.5" thickBot="1" x14ac:dyDescent="0.3">
      <c r="A223" s="1" t="s">
        <v>298</v>
      </c>
      <c r="C223" s="9" t="s">
        <v>299</v>
      </c>
      <c r="E223" s="70">
        <f>SUM(E216:E222)</f>
        <v>1700000</v>
      </c>
      <c r="G223" s="1"/>
    </row>
    <row r="224" spans="1:8" ht="21.75" thickBot="1" x14ac:dyDescent="0.4">
      <c r="A224" s="1" t="s">
        <v>300</v>
      </c>
      <c r="C224" s="9"/>
      <c r="E224" s="70">
        <f>SUM(E223,E216,E210,E206,E205,E204,E202,E16:E43)</f>
        <v>9449547.5099999998</v>
      </c>
      <c r="G224" s="71"/>
    </row>
    <row r="225" spans="1:5" ht="16.5" thickBot="1" x14ac:dyDescent="0.3">
      <c r="A225" s="1" t="s">
        <v>301</v>
      </c>
      <c r="E225" s="72">
        <f>E14-E224</f>
        <v>-500000</v>
      </c>
    </row>
    <row r="226" spans="1:5" ht="16.5" thickTop="1" x14ac:dyDescent="0.25"/>
  </sheetData>
  <mergeCells count="2">
    <mergeCell ref="H111:H113"/>
    <mergeCell ref="H216:H219"/>
  </mergeCells>
  <pageMargins left="0.7" right="0.7" top="0.75" bottom="0.75" header="0.3" footer="0.3"/>
  <pageSetup scale="63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C7F97-3762-456D-B90E-4066505F9DBE}">
  <sheetPr>
    <tabColor theme="9" tint="-0.249977111117893"/>
  </sheetPr>
  <dimension ref="A1:J351"/>
  <sheetViews>
    <sheetView tabSelected="1" topLeftCell="A261" zoomScaleNormal="100" workbookViewId="0">
      <selection activeCell="A270" sqref="A270:E273"/>
    </sheetView>
  </sheetViews>
  <sheetFormatPr defaultRowHeight="18.75" x14ac:dyDescent="0.25"/>
  <cols>
    <col min="1" max="1" width="10.140625" customWidth="1"/>
    <col min="2" max="2" width="7.28515625" customWidth="1"/>
    <col min="3" max="3" width="37.7109375" customWidth="1"/>
    <col min="4" max="4" width="19.7109375" style="180" customWidth="1"/>
    <col min="5" max="5" width="17" style="181" customWidth="1"/>
    <col min="10" max="10" width="13.140625" style="264" bestFit="1" customWidth="1"/>
  </cols>
  <sheetData>
    <row r="1" spans="1:10" ht="27" thickBot="1" x14ac:dyDescent="0.45">
      <c r="A1" s="164"/>
      <c r="B1" s="163"/>
      <c r="C1" s="163"/>
      <c r="D1" s="169"/>
      <c r="E1" s="169" t="s">
        <v>302</v>
      </c>
    </row>
    <row r="2" spans="1:10" ht="22.5" customHeight="1" thickBot="1" x14ac:dyDescent="0.3">
      <c r="A2" s="73" t="s">
        <v>303</v>
      </c>
      <c r="B2" s="74" t="s">
        <v>304</v>
      </c>
      <c r="C2" s="74"/>
      <c r="D2" s="170" t="s">
        <v>305</v>
      </c>
      <c r="E2" s="171" t="s">
        <v>306</v>
      </c>
    </row>
    <row r="3" spans="1:10" ht="26.25" customHeight="1" x14ac:dyDescent="0.4">
      <c r="A3" s="272" t="s">
        <v>0</v>
      </c>
      <c r="B3" s="272"/>
      <c r="C3" s="272"/>
      <c r="D3" s="272"/>
      <c r="E3" s="272"/>
    </row>
    <row r="4" spans="1:10" ht="25.5" customHeight="1" x14ac:dyDescent="0.45">
      <c r="A4" s="269" t="s">
        <v>1</v>
      </c>
      <c r="B4" s="269"/>
      <c r="C4" s="269"/>
      <c r="D4" s="269"/>
      <c r="E4" s="269"/>
    </row>
    <row r="5" spans="1:10" s="2" customFormat="1" ht="18.75" customHeight="1" x14ac:dyDescent="0.25">
      <c r="A5" s="247" t="s">
        <v>304</v>
      </c>
      <c r="B5" s="248"/>
      <c r="C5" s="248"/>
      <c r="D5" s="249"/>
      <c r="E5" s="250"/>
      <c r="J5" s="265"/>
    </row>
    <row r="6" spans="1:10" s="2" customFormat="1" ht="18.75" customHeight="1" x14ac:dyDescent="0.25">
      <c r="A6" s="77" t="s">
        <v>307</v>
      </c>
      <c r="B6" s="78"/>
      <c r="C6" s="78"/>
      <c r="D6" s="172"/>
      <c r="E6" s="172"/>
      <c r="J6" s="265"/>
    </row>
    <row r="7" spans="1:10" s="2" customFormat="1" ht="15.75" x14ac:dyDescent="0.25">
      <c r="A7" s="79">
        <v>43525</v>
      </c>
      <c r="C7" s="2" t="s">
        <v>308</v>
      </c>
      <c r="D7" s="246">
        <v>8400000</v>
      </c>
      <c r="E7" s="182"/>
      <c r="J7" s="265"/>
    </row>
    <row r="8" spans="1:10" s="2" customFormat="1" ht="15.75" x14ac:dyDescent="0.25">
      <c r="A8" s="79">
        <v>43550</v>
      </c>
      <c r="C8" s="2" t="s">
        <v>309</v>
      </c>
      <c r="D8" s="246">
        <v>0</v>
      </c>
      <c r="E8" s="182"/>
      <c r="J8" s="265"/>
    </row>
    <row r="9" spans="1:10" s="2" customFormat="1" ht="15.75" x14ac:dyDescent="0.25">
      <c r="A9" s="79">
        <v>43561</v>
      </c>
      <c r="C9" s="2" t="s">
        <v>11</v>
      </c>
      <c r="D9" s="246">
        <v>5000</v>
      </c>
      <c r="E9" s="182"/>
      <c r="J9" s="265"/>
    </row>
    <row r="10" spans="1:10" s="2" customFormat="1" ht="15.75" x14ac:dyDescent="0.25">
      <c r="A10" s="79">
        <v>43560</v>
      </c>
      <c r="C10" s="2" t="s">
        <v>13</v>
      </c>
      <c r="D10" s="246">
        <v>10000</v>
      </c>
      <c r="E10" s="182"/>
      <c r="J10" s="265"/>
    </row>
    <row r="11" spans="1:10" s="2" customFormat="1" ht="15.75" x14ac:dyDescent="0.25">
      <c r="A11" s="79">
        <v>43570</v>
      </c>
      <c r="C11" s="2" t="s">
        <v>5</v>
      </c>
      <c r="D11" s="246">
        <v>60000</v>
      </c>
      <c r="E11" s="182"/>
      <c r="J11" s="265"/>
    </row>
    <row r="12" spans="1:10" s="2" customFormat="1" ht="15.75" x14ac:dyDescent="0.25">
      <c r="A12" s="79">
        <v>43580</v>
      </c>
      <c r="C12" s="2" t="s">
        <v>310</v>
      </c>
      <c r="D12" s="246">
        <v>20000</v>
      </c>
      <c r="E12" s="182"/>
      <c r="J12" s="265"/>
    </row>
    <row r="13" spans="1:10" s="2" customFormat="1" ht="15.75" x14ac:dyDescent="0.25">
      <c r="A13" s="75" t="s">
        <v>307</v>
      </c>
      <c r="B13" s="76"/>
      <c r="C13" s="76"/>
      <c r="D13" s="183">
        <f>SUM(D7:D12)</f>
        <v>8495000</v>
      </c>
      <c r="E13" s="183">
        <f>SUM(D7:D12)</f>
        <v>8495000</v>
      </c>
      <c r="J13" s="265"/>
    </row>
    <row r="14" spans="1:10" s="2" customFormat="1" ht="15.75" x14ac:dyDescent="0.25">
      <c r="A14" s="80"/>
      <c r="D14" s="182"/>
      <c r="E14" s="182"/>
      <c r="J14" s="265"/>
    </row>
    <row r="15" spans="1:10" s="2" customFormat="1" ht="15.75" x14ac:dyDescent="0.25">
      <c r="A15" s="81" t="s">
        <v>311</v>
      </c>
      <c r="B15" s="78"/>
      <c r="C15" s="78"/>
      <c r="D15" s="184"/>
      <c r="E15" s="185"/>
      <c r="J15" s="265"/>
    </row>
    <row r="16" spans="1:10" s="2" customFormat="1" ht="15.75" x14ac:dyDescent="0.25">
      <c r="A16" s="79">
        <v>43600</v>
      </c>
      <c r="C16" s="2" t="s">
        <v>15</v>
      </c>
      <c r="D16" s="246">
        <v>5500000</v>
      </c>
      <c r="E16" s="182"/>
      <c r="J16" s="265"/>
    </row>
    <row r="17" spans="1:10" s="2" customFormat="1" ht="15.75" x14ac:dyDescent="0.25">
      <c r="A17" s="82" t="s">
        <v>312</v>
      </c>
      <c r="B17" s="83"/>
      <c r="C17" s="83"/>
      <c r="D17" s="186">
        <f>SUM(D16)</f>
        <v>5500000</v>
      </c>
      <c r="E17" s="186">
        <f>SUM(D16)</f>
        <v>5500000</v>
      </c>
      <c r="J17" s="265"/>
    </row>
    <row r="18" spans="1:10" s="2" customFormat="1" ht="15.75" x14ac:dyDescent="0.25">
      <c r="A18" s="80"/>
      <c r="D18" s="182"/>
      <c r="E18" s="187"/>
      <c r="J18" s="265"/>
    </row>
    <row r="19" spans="1:10" s="2" customFormat="1" ht="15.75" x14ac:dyDescent="0.25">
      <c r="A19" s="81" t="s">
        <v>313</v>
      </c>
      <c r="B19" s="78"/>
      <c r="C19" s="78"/>
      <c r="D19" s="184"/>
      <c r="E19" s="185"/>
      <c r="J19" s="265"/>
    </row>
    <row r="20" spans="1:10" s="2" customFormat="1" ht="15.75" x14ac:dyDescent="0.25">
      <c r="A20" s="79">
        <v>14230</v>
      </c>
      <c r="C20" s="2" t="s">
        <v>314</v>
      </c>
      <c r="D20" s="246">
        <v>0</v>
      </c>
      <c r="E20" s="182"/>
      <c r="J20" s="265"/>
    </row>
    <row r="21" spans="1:10" s="2" customFormat="1" ht="15.75" x14ac:dyDescent="0.25">
      <c r="A21" s="79">
        <v>43820</v>
      </c>
      <c r="C21" s="2" t="s">
        <v>315</v>
      </c>
      <c r="D21" s="246">
        <v>12000</v>
      </c>
      <c r="E21" s="182"/>
      <c r="J21" s="265"/>
    </row>
    <row r="22" spans="1:10" s="2" customFormat="1" ht="15.75" x14ac:dyDescent="0.25">
      <c r="A22" s="79">
        <v>43805</v>
      </c>
      <c r="C22" s="2" t="s">
        <v>3</v>
      </c>
      <c r="D22" s="246">
        <v>15500</v>
      </c>
      <c r="E22" s="182"/>
      <c r="J22" s="265"/>
    </row>
    <row r="23" spans="1:10" s="2" customFormat="1" ht="15.75" x14ac:dyDescent="0.25">
      <c r="A23" s="79">
        <v>43840</v>
      </c>
      <c r="C23" s="2" t="s">
        <v>523</v>
      </c>
      <c r="D23" s="246">
        <v>0</v>
      </c>
      <c r="E23" s="182"/>
      <c r="J23" s="265"/>
    </row>
    <row r="24" spans="1:10" s="2" customFormat="1" ht="15.75" x14ac:dyDescent="0.25">
      <c r="A24" s="79">
        <v>43850</v>
      </c>
      <c r="C24" s="2" t="s">
        <v>524</v>
      </c>
      <c r="D24" s="246">
        <v>0</v>
      </c>
      <c r="E24" s="182"/>
      <c r="J24" s="265"/>
    </row>
    <row r="25" spans="1:10" s="2" customFormat="1" ht="15.75" x14ac:dyDescent="0.25">
      <c r="A25" s="79">
        <v>43860</v>
      </c>
      <c r="C25" s="2" t="s">
        <v>525</v>
      </c>
      <c r="D25" s="246">
        <v>0</v>
      </c>
      <c r="E25" s="182"/>
      <c r="J25" s="265"/>
    </row>
    <row r="26" spans="1:10" s="2" customFormat="1" ht="15.75" x14ac:dyDescent="0.25">
      <c r="A26" s="79">
        <v>43800</v>
      </c>
      <c r="C26" s="2" t="s">
        <v>316</v>
      </c>
      <c r="D26" s="246">
        <v>0</v>
      </c>
      <c r="E26" s="182"/>
      <c r="J26" s="265"/>
    </row>
    <row r="27" spans="1:10" s="2" customFormat="1" ht="15.75" x14ac:dyDescent="0.25">
      <c r="A27" s="84" t="s">
        <v>313</v>
      </c>
      <c r="B27" s="85"/>
      <c r="C27" s="85"/>
      <c r="D27" s="188">
        <f>SUM(D20:D26)</f>
        <v>27500</v>
      </c>
      <c r="E27" s="188">
        <f>SUM(D20:D26)</f>
        <v>27500</v>
      </c>
      <c r="J27" s="265"/>
    </row>
    <row r="28" spans="1:10" s="2" customFormat="1" ht="15.75" x14ac:dyDescent="0.25">
      <c r="A28" s="86"/>
      <c r="B28" s="87"/>
      <c r="C28" s="87"/>
      <c r="D28" s="189"/>
      <c r="E28" s="190"/>
      <c r="J28" s="265"/>
    </row>
    <row r="29" spans="1:10" s="2" customFormat="1" ht="15.75" x14ac:dyDescent="0.25">
      <c r="A29" s="90" t="s">
        <v>22</v>
      </c>
      <c r="B29" s="230"/>
      <c r="C29" s="230"/>
      <c r="D29" s="231"/>
      <c r="E29" s="232">
        <f>SUM(E27,E17,E13)</f>
        <v>14022500</v>
      </c>
      <c r="J29" s="265"/>
    </row>
    <row r="30" spans="1:10" s="2" customFormat="1" ht="15.75" x14ac:dyDescent="0.25">
      <c r="A30" s="12"/>
      <c r="B30" s="12"/>
      <c r="C30" s="12"/>
      <c r="D30" s="174"/>
      <c r="E30" s="175"/>
      <c r="J30" s="265"/>
    </row>
    <row r="31" spans="1:10" ht="28.5" x14ac:dyDescent="0.45">
      <c r="A31" s="269" t="str">
        <f>'ESD Budget worksheet'!A15</f>
        <v>Expense</v>
      </c>
      <c r="B31" s="269"/>
      <c r="C31" s="269"/>
      <c r="D31" s="269"/>
      <c r="E31" s="269"/>
    </row>
    <row r="32" spans="1:10" s="2" customFormat="1" ht="16.5" customHeight="1" x14ac:dyDescent="0.25">
      <c r="A32" s="88" t="s">
        <v>317</v>
      </c>
      <c r="B32" s="88"/>
      <c r="C32" s="88"/>
      <c r="D32" s="176"/>
      <c r="E32" s="176"/>
      <c r="J32" s="265"/>
    </row>
    <row r="33" spans="1:10" s="2" customFormat="1" ht="15.75" x14ac:dyDescent="0.25">
      <c r="A33" s="79">
        <v>61020</v>
      </c>
      <c r="C33" s="2" t="s">
        <v>26</v>
      </c>
      <c r="D33" s="161">
        <v>35000</v>
      </c>
      <c r="E33" s="182"/>
      <c r="J33" s="265"/>
    </row>
    <row r="34" spans="1:10" s="2" customFormat="1" ht="15.75" x14ac:dyDescent="0.25">
      <c r="A34" s="79">
        <v>61030</v>
      </c>
      <c r="C34" s="2" t="s">
        <v>318</v>
      </c>
      <c r="D34" s="161">
        <v>105000</v>
      </c>
      <c r="E34" s="182"/>
      <c r="J34" s="265"/>
    </row>
    <row r="35" spans="1:10" s="2" customFormat="1" ht="15.75" x14ac:dyDescent="0.25">
      <c r="A35" s="79">
        <v>61040</v>
      </c>
      <c r="C35" s="2" t="s">
        <v>28</v>
      </c>
      <c r="D35" s="161">
        <v>60000</v>
      </c>
      <c r="E35" s="182"/>
      <c r="J35" s="265"/>
    </row>
    <row r="36" spans="1:10" s="2" customFormat="1" ht="15.75" x14ac:dyDescent="0.25">
      <c r="A36" s="79">
        <v>61050</v>
      </c>
      <c r="C36" s="2" t="s">
        <v>52</v>
      </c>
      <c r="D36" s="161">
        <v>2000</v>
      </c>
      <c r="E36" s="182"/>
      <c r="J36" s="265"/>
    </row>
    <row r="37" spans="1:10" s="2" customFormat="1" ht="15.75" x14ac:dyDescent="0.25">
      <c r="A37" s="79">
        <v>61060</v>
      </c>
      <c r="C37" s="2" t="s">
        <v>70</v>
      </c>
      <c r="D37" s="161">
        <v>5000</v>
      </c>
      <c r="E37" s="182"/>
      <c r="J37" s="265"/>
    </row>
    <row r="38" spans="1:10" s="2" customFormat="1" ht="15.75" x14ac:dyDescent="0.25">
      <c r="A38" s="79">
        <v>61085</v>
      </c>
      <c r="C38" s="2" t="s">
        <v>62</v>
      </c>
      <c r="D38" s="161">
        <v>202000</v>
      </c>
      <c r="E38" s="182"/>
      <c r="J38" s="265"/>
    </row>
    <row r="39" spans="1:10" s="2" customFormat="1" ht="15.75" x14ac:dyDescent="0.25">
      <c r="A39" s="79">
        <v>61092</v>
      </c>
      <c r="C39" s="2" t="s">
        <v>319</v>
      </c>
      <c r="D39" s="161">
        <v>25000</v>
      </c>
      <c r="E39" s="182"/>
      <c r="J39" s="265"/>
    </row>
    <row r="40" spans="1:10" s="2" customFormat="1" ht="15.75" x14ac:dyDescent="0.25">
      <c r="A40" s="79">
        <v>61095</v>
      </c>
      <c r="C40" s="2" t="s">
        <v>68</v>
      </c>
      <c r="D40" s="161">
        <v>5000</v>
      </c>
      <c r="E40" s="182"/>
      <c r="J40" s="265"/>
    </row>
    <row r="41" spans="1:10" s="2" customFormat="1" ht="15.75" x14ac:dyDescent="0.25">
      <c r="A41" s="79">
        <v>61097</v>
      </c>
      <c r="C41" s="2" t="s">
        <v>58</v>
      </c>
      <c r="D41" s="161">
        <v>500</v>
      </c>
      <c r="E41" s="182"/>
      <c r="J41" s="265"/>
    </row>
    <row r="42" spans="1:10" s="2" customFormat="1" ht="15.75" x14ac:dyDescent="0.25">
      <c r="A42" s="79">
        <v>61088</v>
      </c>
      <c r="C42" s="2" t="s">
        <v>320</v>
      </c>
      <c r="D42" s="161">
        <v>75000</v>
      </c>
      <c r="E42" s="182"/>
      <c r="J42" s="265"/>
    </row>
    <row r="43" spans="1:10" s="2" customFormat="1" ht="15.75" x14ac:dyDescent="0.25">
      <c r="A43" s="79">
        <v>61089</v>
      </c>
      <c r="C43" s="2" t="s">
        <v>321</v>
      </c>
      <c r="D43" s="161">
        <v>11000</v>
      </c>
      <c r="E43" s="182"/>
      <c r="J43" s="265"/>
    </row>
    <row r="44" spans="1:10" s="2" customFormat="1" ht="15.75" x14ac:dyDescent="0.25">
      <c r="A44" s="239" t="s">
        <v>322</v>
      </c>
      <c r="B44" s="240"/>
      <c r="C44" s="240"/>
      <c r="D44" s="241">
        <f>SUM(D33:D43)</f>
        <v>525500</v>
      </c>
      <c r="E44" s="242">
        <f>SUM(D44)</f>
        <v>525500</v>
      </c>
      <c r="J44" s="265"/>
    </row>
    <row r="45" spans="1:10" s="2" customFormat="1" ht="15.75" x14ac:dyDescent="0.25">
      <c r="A45" s="12"/>
      <c r="B45" s="12"/>
      <c r="C45" s="12"/>
      <c r="D45" s="174"/>
      <c r="E45" s="175"/>
      <c r="J45" s="265"/>
    </row>
    <row r="46" spans="1:10" s="2" customFormat="1" ht="15.75" x14ac:dyDescent="0.25">
      <c r="A46" s="270" t="s">
        <v>323</v>
      </c>
      <c r="B46" s="271"/>
      <c r="C46" s="271"/>
      <c r="D46" s="271"/>
      <c r="E46" s="271"/>
      <c r="J46" s="265"/>
    </row>
    <row r="47" spans="1:10" s="2" customFormat="1" ht="15.75" x14ac:dyDescent="0.25">
      <c r="A47" s="92" t="s">
        <v>324</v>
      </c>
      <c r="B47" s="93"/>
      <c r="C47" s="93"/>
      <c r="D47" s="177"/>
      <c r="E47" s="178"/>
      <c r="J47" s="265"/>
    </row>
    <row r="48" spans="1:10" s="2" customFormat="1" ht="15.75" x14ac:dyDescent="0.25">
      <c r="A48" s="94" t="s">
        <v>325</v>
      </c>
      <c r="D48" s="233"/>
      <c r="E48" s="187"/>
      <c r="J48" s="265"/>
    </row>
    <row r="49" spans="1:10" s="2" customFormat="1" ht="15.75" x14ac:dyDescent="0.25">
      <c r="A49" s="94"/>
      <c r="B49" s="94" t="s">
        <v>326</v>
      </c>
      <c r="C49" s="94"/>
      <c r="D49" s="233"/>
      <c r="E49" s="234"/>
      <c r="J49" s="265"/>
    </row>
    <row r="50" spans="1:10" s="2" customFormat="1" ht="15.75" x14ac:dyDescent="0.25">
      <c r="A50" s="95">
        <v>64110</v>
      </c>
      <c r="C50" s="2" t="s">
        <v>327</v>
      </c>
      <c r="D50" s="233">
        <v>573630.36</v>
      </c>
      <c r="E50" s="182"/>
      <c r="J50" s="265"/>
    </row>
    <row r="51" spans="1:10" s="2" customFormat="1" ht="15.75" x14ac:dyDescent="0.25">
      <c r="A51" s="95">
        <v>64120</v>
      </c>
      <c r="C51" s="2" t="s">
        <v>328</v>
      </c>
      <c r="D51" s="233">
        <v>484295</v>
      </c>
      <c r="E51" s="182"/>
      <c r="J51" s="265"/>
    </row>
    <row r="52" spans="1:10" s="2" customFormat="1" ht="15.75" x14ac:dyDescent="0.25">
      <c r="A52" s="95">
        <v>64125</v>
      </c>
      <c r="C52" s="2" t="s">
        <v>329</v>
      </c>
      <c r="D52" s="233">
        <v>12000</v>
      </c>
      <c r="E52" s="182"/>
      <c r="J52" s="265"/>
    </row>
    <row r="53" spans="1:10" s="2" customFormat="1" ht="15.75" x14ac:dyDescent="0.25">
      <c r="A53" s="96"/>
      <c r="B53" s="97" t="s">
        <v>326</v>
      </c>
      <c r="C53" s="97"/>
      <c r="D53" s="192">
        <f>SUM(D48:D52)</f>
        <v>1069925.3599999999</v>
      </c>
      <c r="E53" s="192">
        <f>SUM(D53)</f>
        <v>1069925.3599999999</v>
      </c>
      <c r="J53" s="265"/>
    </row>
    <row r="54" spans="1:10" s="2" customFormat="1" ht="15.75" x14ac:dyDescent="0.25">
      <c r="A54" s="95"/>
      <c r="B54" s="98"/>
      <c r="C54" s="98"/>
      <c r="D54" s="233"/>
      <c r="E54" s="193"/>
      <c r="J54" s="265"/>
    </row>
    <row r="55" spans="1:10" s="2" customFormat="1" ht="15.75" x14ac:dyDescent="0.25">
      <c r="A55" s="95"/>
      <c r="B55" s="99" t="s">
        <v>330</v>
      </c>
      <c r="C55" s="99"/>
      <c r="D55" s="233"/>
      <c r="E55" s="187"/>
      <c r="J55" s="265"/>
    </row>
    <row r="56" spans="1:10" s="2" customFormat="1" ht="15.75" x14ac:dyDescent="0.25">
      <c r="A56" s="79">
        <v>64210</v>
      </c>
      <c r="C56" s="2" t="s">
        <v>331</v>
      </c>
      <c r="D56" s="233">
        <v>4500000</v>
      </c>
      <c r="E56" s="182"/>
      <c r="J56" s="265"/>
    </row>
    <row r="57" spans="1:10" s="2" customFormat="1" ht="15.75" x14ac:dyDescent="0.25">
      <c r="A57" s="79">
        <v>64215</v>
      </c>
      <c r="B57" s="100"/>
      <c r="C57" s="100" t="s">
        <v>332</v>
      </c>
      <c r="D57" s="233">
        <v>0</v>
      </c>
      <c r="E57" s="182"/>
      <c r="J57" s="265"/>
    </row>
    <row r="58" spans="1:10" s="2" customFormat="1" ht="15.75" x14ac:dyDescent="0.25">
      <c r="A58" s="79">
        <v>64220</v>
      </c>
      <c r="B58" s="100"/>
      <c r="C58" s="100" t="s">
        <v>333</v>
      </c>
      <c r="D58" s="233">
        <v>300000</v>
      </c>
      <c r="E58" s="182"/>
      <c r="J58" s="265"/>
    </row>
    <row r="59" spans="1:10" s="2" customFormat="1" ht="15.75" x14ac:dyDescent="0.25">
      <c r="A59" s="79">
        <v>64225</v>
      </c>
      <c r="B59" s="100"/>
      <c r="C59" s="100" t="s">
        <v>334</v>
      </c>
      <c r="D59" s="233">
        <v>155000</v>
      </c>
      <c r="E59" s="182"/>
      <c r="J59" s="265"/>
    </row>
    <row r="60" spans="1:10" s="2" customFormat="1" ht="15.75" x14ac:dyDescent="0.25">
      <c r="A60" s="79">
        <v>64230</v>
      </c>
      <c r="B60" s="100"/>
      <c r="C60" s="100" t="s">
        <v>335</v>
      </c>
      <c r="D60" s="233">
        <v>180000</v>
      </c>
      <c r="E60" s="182"/>
      <c r="J60" s="265"/>
    </row>
    <row r="61" spans="1:10" s="2" customFormat="1" ht="15.75" x14ac:dyDescent="0.25">
      <c r="A61" s="79">
        <v>64235</v>
      </c>
      <c r="B61" s="100"/>
      <c r="C61" s="100" t="s">
        <v>336</v>
      </c>
      <c r="D61" s="233">
        <v>50000</v>
      </c>
      <c r="E61" s="182"/>
      <c r="J61" s="265"/>
    </row>
    <row r="62" spans="1:10" s="2" customFormat="1" ht="15.75" x14ac:dyDescent="0.25">
      <c r="A62" s="79">
        <v>64240</v>
      </c>
      <c r="B62" s="100"/>
      <c r="C62" s="100" t="s">
        <v>337</v>
      </c>
      <c r="D62" s="233">
        <v>60000</v>
      </c>
      <c r="E62" s="182"/>
      <c r="J62" s="265"/>
    </row>
    <row r="63" spans="1:10" s="2" customFormat="1" ht="15.75" x14ac:dyDescent="0.25">
      <c r="A63" s="79">
        <v>64250</v>
      </c>
      <c r="B63" s="100"/>
      <c r="C63" s="100" t="s">
        <v>338</v>
      </c>
      <c r="D63" s="233">
        <v>275000</v>
      </c>
      <c r="E63" s="182"/>
      <c r="J63" s="265"/>
    </row>
    <row r="64" spans="1:10" s="2" customFormat="1" ht="15.75" x14ac:dyDescent="0.25">
      <c r="A64" s="101">
        <v>64252</v>
      </c>
      <c r="C64" s="102" t="s">
        <v>339</v>
      </c>
      <c r="D64" s="233">
        <v>5000</v>
      </c>
      <c r="E64" s="182"/>
      <c r="J64" s="265"/>
    </row>
    <row r="65" spans="1:10" s="2" customFormat="1" ht="15.75" x14ac:dyDescent="0.25">
      <c r="A65" s="103"/>
      <c r="B65" s="104" t="s">
        <v>330</v>
      </c>
      <c r="C65" s="104"/>
      <c r="D65" s="194">
        <f>SUM(D56:D64)</f>
        <v>5525000</v>
      </c>
      <c r="E65" s="195">
        <f>SUM(D65)</f>
        <v>5525000</v>
      </c>
      <c r="J65" s="265"/>
    </row>
    <row r="66" spans="1:10" s="2" customFormat="1" ht="15.75" x14ac:dyDescent="0.25">
      <c r="A66" s="101"/>
      <c r="B66" s="105"/>
      <c r="C66" s="105"/>
      <c r="D66" s="233"/>
      <c r="E66" s="196"/>
      <c r="J66" s="265"/>
    </row>
    <row r="67" spans="1:10" s="2" customFormat="1" ht="15.75" x14ac:dyDescent="0.25">
      <c r="B67" s="99" t="s">
        <v>340</v>
      </c>
      <c r="C67" s="99"/>
      <c r="D67" s="233"/>
      <c r="E67" s="187"/>
      <c r="J67" s="265"/>
    </row>
    <row r="68" spans="1:10" s="2" customFormat="1" ht="15.75" x14ac:dyDescent="0.25">
      <c r="A68" s="79">
        <v>64310</v>
      </c>
      <c r="C68" s="102" t="s">
        <v>328</v>
      </c>
      <c r="D68" s="233">
        <v>350000</v>
      </c>
      <c r="E68" s="182"/>
      <c r="J68" s="265"/>
    </row>
    <row r="69" spans="1:10" s="2" customFormat="1" ht="15.75" x14ac:dyDescent="0.25">
      <c r="A69" s="79">
        <v>64315</v>
      </c>
      <c r="C69" s="102" t="s">
        <v>341</v>
      </c>
      <c r="D69" s="233">
        <v>10000</v>
      </c>
      <c r="E69" s="182"/>
      <c r="J69" s="265"/>
    </row>
    <row r="70" spans="1:10" s="2" customFormat="1" ht="15.75" x14ac:dyDescent="0.25">
      <c r="A70" s="107"/>
      <c r="B70" s="104" t="s">
        <v>340</v>
      </c>
      <c r="C70" s="104"/>
      <c r="D70" s="194">
        <f>SUM(D68:D69)</f>
        <v>360000</v>
      </c>
      <c r="E70" s="195">
        <f>SUM(D70)</f>
        <v>360000</v>
      </c>
      <c r="J70" s="265"/>
    </row>
    <row r="71" spans="1:10" s="2" customFormat="1" ht="15.75" x14ac:dyDescent="0.25">
      <c r="B71" s="105"/>
      <c r="C71" s="105"/>
      <c r="D71" s="233"/>
      <c r="E71" s="196"/>
      <c r="J71" s="265"/>
    </row>
    <row r="72" spans="1:10" s="2" customFormat="1" ht="15.75" x14ac:dyDescent="0.25">
      <c r="B72" s="99" t="s">
        <v>342</v>
      </c>
      <c r="C72" s="99"/>
      <c r="D72" s="233"/>
      <c r="E72" s="235"/>
      <c r="J72" s="265"/>
    </row>
    <row r="73" spans="1:10" s="2" customFormat="1" ht="15.75" x14ac:dyDescent="0.25">
      <c r="A73" s="79">
        <v>64500</v>
      </c>
      <c r="C73" s="2" t="s">
        <v>343</v>
      </c>
      <c r="D73" s="161">
        <v>5000</v>
      </c>
      <c r="E73" s="182"/>
      <c r="J73" s="265"/>
    </row>
    <row r="74" spans="1:10" s="2" customFormat="1" ht="15.75" x14ac:dyDescent="0.25">
      <c r="A74" s="108" t="s">
        <v>304</v>
      </c>
      <c r="B74" s="104" t="s">
        <v>342</v>
      </c>
      <c r="C74" s="104"/>
      <c r="D74" s="194">
        <f>SUM(D73)</f>
        <v>5000</v>
      </c>
      <c r="E74" s="194">
        <f>SUM(D74)</f>
        <v>5000</v>
      </c>
      <c r="J74" s="265"/>
    </row>
    <row r="75" spans="1:10" s="2" customFormat="1" ht="15.75" x14ac:dyDescent="0.25">
      <c r="D75" s="182"/>
      <c r="E75" s="187"/>
      <c r="J75" s="265"/>
    </row>
    <row r="76" spans="1:10" s="2" customFormat="1" ht="15.75" x14ac:dyDescent="0.25">
      <c r="A76" s="243" t="s">
        <v>344</v>
      </c>
      <c r="B76" s="83"/>
      <c r="C76" s="83"/>
      <c r="D76" s="186"/>
      <c r="E76" s="244">
        <f>SUM(E74,E70,E65,E53)</f>
        <v>6959925.3599999994</v>
      </c>
      <c r="J76" s="265"/>
    </row>
    <row r="77" spans="1:10" s="2" customFormat="1" ht="15.75" x14ac:dyDescent="0.25">
      <c r="A77" s="94" t="s">
        <v>345</v>
      </c>
      <c r="D77" s="233"/>
      <c r="E77" s="187"/>
      <c r="J77" s="265"/>
    </row>
    <row r="78" spans="1:10" s="2" customFormat="1" ht="15.75" x14ac:dyDescent="0.25">
      <c r="A78" s="79">
        <v>64605</v>
      </c>
      <c r="B78" s="100" t="s">
        <v>76</v>
      </c>
      <c r="C78" s="100"/>
      <c r="D78" s="162">
        <v>204000</v>
      </c>
      <c r="E78" s="182"/>
      <c r="J78" s="265"/>
    </row>
    <row r="79" spans="1:10" s="2" customFormat="1" ht="15.75" x14ac:dyDescent="0.25">
      <c r="A79" s="79"/>
      <c r="B79" s="100"/>
      <c r="C79" s="100"/>
      <c r="D79" s="236"/>
      <c r="E79" s="182"/>
      <c r="J79" s="265"/>
    </row>
    <row r="80" spans="1:10" s="2" customFormat="1" ht="15.75" x14ac:dyDescent="0.25">
      <c r="A80" s="109" t="s">
        <v>346</v>
      </c>
      <c r="B80" s="110"/>
      <c r="C80" s="110"/>
      <c r="D80" s="197">
        <f>SUM(D77:D79)</f>
        <v>204000</v>
      </c>
      <c r="E80" s="197">
        <f>SUM(D80)</f>
        <v>204000</v>
      </c>
      <c r="J80" s="265"/>
    </row>
    <row r="81" spans="1:10" s="2" customFormat="1" ht="15.75" x14ac:dyDescent="0.25">
      <c r="A81" s="99" t="s">
        <v>347</v>
      </c>
      <c r="D81" s="236"/>
      <c r="E81" s="182"/>
      <c r="J81" s="265"/>
    </row>
    <row r="82" spans="1:10" s="2" customFormat="1" ht="15.75" x14ac:dyDescent="0.25">
      <c r="A82" s="267">
        <v>64651</v>
      </c>
      <c r="C82" s="100" t="s">
        <v>517</v>
      </c>
      <c r="D82" s="162">
        <v>0</v>
      </c>
      <c r="E82" s="182"/>
      <c r="J82" s="265"/>
    </row>
    <row r="83" spans="1:10" s="2" customFormat="1" ht="15.75" x14ac:dyDescent="0.25">
      <c r="A83" s="79">
        <v>64615</v>
      </c>
      <c r="B83" s="100"/>
      <c r="C83" s="100" t="s">
        <v>518</v>
      </c>
      <c r="D83" s="162">
        <v>7500</v>
      </c>
      <c r="E83" s="182"/>
      <c r="J83" s="265"/>
    </row>
    <row r="84" spans="1:10" s="2" customFormat="1" ht="15.75" x14ac:dyDescent="0.25">
      <c r="A84" s="79">
        <v>64620</v>
      </c>
      <c r="B84" s="100"/>
      <c r="C84" s="100" t="s">
        <v>514</v>
      </c>
      <c r="D84" s="162">
        <v>25000</v>
      </c>
      <c r="E84" s="182"/>
      <c r="J84" s="265"/>
    </row>
    <row r="85" spans="1:10" s="2" customFormat="1" ht="15.75" x14ac:dyDescent="0.25">
      <c r="A85" s="79">
        <v>64625</v>
      </c>
      <c r="B85" s="100"/>
      <c r="C85" s="100" t="s">
        <v>519</v>
      </c>
      <c r="D85" s="162">
        <v>21000</v>
      </c>
      <c r="E85" s="182"/>
      <c r="J85" s="265"/>
    </row>
    <row r="86" spans="1:10" s="2" customFormat="1" ht="15.75" x14ac:dyDescent="0.25">
      <c r="A86" s="79">
        <v>64630</v>
      </c>
      <c r="B86" s="100"/>
      <c r="C86" s="100" t="s">
        <v>348</v>
      </c>
      <c r="D86" s="162">
        <v>45000</v>
      </c>
      <c r="E86" s="182"/>
      <c r="J86" s="265"/>
    </row>
    <row r="87" spans="1:10" s="2" customFormat="1" ht="15.75" x14ac:dyDescent="0.25">
      <c r="A87" s="79">
        <v>64635</v>
      </c>
      <c r="B87" s="100"/>
      <c r="C87" s="100" t="s">
        <v>520</v>
      </c>
      <c r="D87" s="162">
        <v>18000</v>
      </c>
      <c r="E87" s="182"/>
      <c r="J87" s="265"/>
    </row>
    <row r="88" spans="1:10" s="2" customFormat="1" ht="15.75" x14ac:dyDescent="0.25">
      <c r="A88" s="79">
        <v>64650</v>
      </c>
      <c r="B88" s="100"/>
      <c r="C88" s="100" t="s">
        <v>349</v>
      </c>
      <c r="D88" s="162">
        <v>1300000</v>
      </c>
      <c r="E88" s="182"/>
      <c r="J88" s="265"/>
    </row>
    <row r="89" spans="1:10" s="2" customFormat="1" ht="15.75" x14ac:dyDescent="0.25">
      <c r="A89" s="79">
        <v>64660</v>
      </c>
      <c r="B89" s="100"/>
      <c r="C89" s="100" t="s">
        <v>350</v>
      </c>
      <c r="D89" s="162">
        <v>112000</v>
      </c>
      <c r="E89" s="182"/>
      <c r="J89" s="265"/>
    </row>
    <row r="90" spans="1:10" s="2" customFormat="1" ht="15.75" x14ac:dyDescent="0.25">
      <c r="A90" s="79">
        <v>64670</v>
      </c>
      <c r="B90" s="100"/>
      <c r="C90" s="100" t="s">
        <v>515</v>
      </c>
      <c r="D90" s="162">
        <v>6000</v>
      </c>
      <c r="E90" s="182"/>
      <c r="J90" s="265"/>
    </row>
    <row r="91" spans="1:10" s="2" customFormat="1" ht="15.75" x14ac:dyDescent="0.25">
      <c r="A91" s="79">
        <v>64671</v>
      </c>
      <c r="B91" s="100"/>
      <c r="C91" s="100" t="s">
        <v>516</v>
      </c>
      <c r="D91" s="162"/>
      <c r="E91" s="182"/>
      <c r="J91" s="265"/>
    </row>
    <row r="92" spans="1:10" s="2" customFormat="1" ht="15.75" x14ac:dyDescent="0.25">
      <c r="A92" s="111">
        <v>64680</v>
      </c>
      <c r="B92" s="100"/>
      <c r="C92" s="100" t="s">
        <v>351</v>
      </c>
      <c r="D92" s="162">
        <v>1800</v>
      </c>
      <c r="E92" s="182"/>
      <c r="J92" s="265"/>
    </row>
    <row r="93" spans="1:10" s="2" customFormat="1" ht="15.75" x14ac:dyDescent="0.25">
      <c r="A93" s="111">
        <v>64610</v>
      </c>
      <c r="B93" s="100"/>
      <c r="C93" s="100" t="s">
        <v>352</v>
      </c>
      <c r="D93" s="162">
        <v>22000</v>
      </c>
      <c r="E93" s="182"/>
      <c r="J93" s="265"/>
    </row>
    <row r="94" spans="1:10" s="2" customFormat="1" ht="15.75" x14ac:dyDescent="0.25">
      <c r="A94" s="101">
        <v>64649</v>
      </c>
      <c r="C94" s="2" t="s">
        <v>521</v>
      </c>
      <c r="D94" s="266">
        <v>17000</v>
      </c>
      <c r="E94" s="182"/>
      <c r="J94" s="265"/>
    </row>
    <row r="95" spans="1:10" s="2" customFormat="1" ht="15.75" x14ac:dyDescent="0.25">
      <c r="A95" s="112" t="s">
        <v>353</v>
      </c>
      <c r="B95" s="113"/>
      <c r="C95" s="113"/>
      <c r="D95" s="198">
        <f>SUM(D83:D94)</f>
        <v>1575300</v>
      </c>
      <c r="E95" s="198">
        <f>SUM(D95)</f>
        <v>1575300</v>
      </c>
      <c r="J95" s="265"/>
    </row>
    <row r="96" spans="1:10" s="2" customFormat="1" ht="15.75" x14ac:dyDescent="0.25">
      <c r="A96" s="114"/>
      <c r="B96" s="100"/>
      <c r="C96" s="100"/>
      <c r="D96" s="236"/>
      <c r="E96" s="235"/>
      <c r="J96" s="265"/>
    </row>
    <row r="97" spans="1:10" s="2" customFormat="1" ht="15.75" x14ac:dyDescent="0.25">
      <c r="A97" s="99" t="s">
        <v>354</v>
      </c>
      <c r="D97" s="236"/>
      <c r="E97" s="182"/>
      <c r="J97" s="265"/>
    </row>
    <row r="98" spans="1:10" s="2" customFormat="1" ht="15.75" x14ac:dyDescent="0.25">
      <c r="A98" s="79">
        <v>64692</v>
      </c>
      <c r="B98" s="100" t="s">
        <v>355</v>
      </c>
      <c r="C98" s="100"/>
      <c r="D98" s="236">
        <v>458126.35</v>
      </c>
      <c r="E98" s="182"/>
      <c r="J98" s="265"/>
    </row>
    <row r="99" spans="1:10" s="2" customFormat="1" ht="15.75" x14ac:dyDescent="0.25">
      <c r="A99" s="79">
        <v>64694</v>
      </c>
      <c r="B99" s="100" t="s">
        <v>356</v>
      </c>
      <c r="C99" s="100"/>
      <c r="D99" s="236">
        <v>107142.45</v>
      </c>
      <c r="E99" s="182"/>
      <c r="J99" s="265"/>
    </row>
    <row r="100" spans="1:10" s="2" customFormat="1" ht="15.75" x14ac:dyDescent="0.25">
      <c r="A100" s="79">
        <v>64696</v>
      </c>
      <c r="B100" s="100" t="s">
        <v>357</v>
      </c>
      <c r="C100" s="100"/>
      <c r="D100" s="162">
        <v>10000</v>
      </c>
      <c r="E100" s="182"/>
      <c r="J100" s="265"/>
    </row>
    <row r="101" spans="1:10" s="2" customFormat="1" ht="15.75" x14ac:dyDescent="0.25">
      <c r="A101" s="112" t="s">
        <v>358</v>
      </c>
      <c r="B101" s="115"/>
      <c r="C101" s="115"/>
      <c r="D101" s="199">
        <f>SUM(D96:D100)</f>
        <v>575268.79999999993</v>
      </c>
      <c r="E101" s="197">
        <f>SUM(D101)</f>
        <v>575268.79999999993</v>
      </c>
      <c r="J101" s="265"/>
    </row>
    <row r="102" spans="1:10" s="2" customFormat="1" ht="15.75" x14ac:dyDescent="0.25">
      <c r="A102" s="114"/>
      <c r="B102" s="98"/>
      <c r="C102" s="98"/>
      <c r="D102" s="236"/>
      <c r="E102" s="182"/>
      <c r="J102" s="265"/>
    </row>
    <row r="103" spans="1:10" s="2" customFormat="1" ht="15.75" x14ac:dyDescent="0.25">
      <c r="A103" s="99" t="s">
        <v>359</v>
      </c>
      <c r="B103" s="98"/>
      <c r="C103" s="98"/>
      <c r="D103" s="236"/>
      <c r="E103" s="182"/>
      <c r="J103" s="265"/>
    </row>
    <row r="104" spans="1:10" s="2" customFormat="1" ht="15.75" x14ac:dyDescent="0.25">
      <c r="A104" s="79">
        <v>64700</v>
      </c>
      <c r="B104" s="100" t="s">
        <v>360</v>
      </c>
      <c r="C104" s="100"/>
      <c r="D104" s="236">
        <v>690000</v>
      </c>
      <c r="E104" s="182"/>
      <c r="J104" s="265"/>
    </row>
    <row r="105" spans="1:10" s="2" customFormat="1" ht="15.75" x14ac:dyDescent="0.25">
      <c r="A105" s="79">
        <v>64725</v>
      </c>
      <c r="B105" s="100" t="s">
        <v>361</v>
      </c>
      <c r="C105" s="100"/>
      <c r="D105" s="162">
        <v>1500</v>
      </c>
      <c r="E105" s="182"/>
      <c r="J105" s="265"/>
    </row>
    <row r="106" spans="1:10" s="2" customFormat="1" ht="15.75" x14ac:dyDescent="0.25">
      <c r="A106" s="112" t="s">
        <v>362</v>
      </c>
      <c r="B106" s="116"/>
      <c r="C106" s="116"/>
      <c r="D106" s="200">
        <f>SUM(D102:D105)</f>
        <v>691500</v>
      </c>
      <c r="E106" s="199">
        <f>SUM(D106)</f>
        <v>691500</v>
      </c>
      <c r="J106" s="265"/>
    </row>
    <row r="107" spans="1:10" s="2" customFormat="1" ht="15.75" x14ac:dyDescent="0.25">
      <c r="A107" s="79"/>
      <c r="D107" s="182"/>
      <c r="E107" s="182"/>
      <c r="J107" s="265"/>
    </row>
    <row r="108" spans="1:10" s="2" customFormat="1" ht="15.75" x14ac:dyDescent="0.25">
      <c r="A108" s="239" t="s">
        <v>363</v>
      </c>
      <c r="B108" s="245"/>
      <c r="C108" s="83"/>
      <c r="D108" s="186"/>
      <c r="E108" s="244">
        <f>SUM(E77:E107)</f>
        <v>3046068.8</v>
      </c>
      <c r="J108" s="265"/>
    </row>
    <row r="109" spans="1:10" s="2" customFormat="1" ht="15.75" x14ac:dyDescent="0.25">
      <c r="D109" s="182"/>
      <c r="E109" s="187"/>
      <c r="J109" s="265"/>
    </row>
    <row r="110" spans="1:10" s="2" customFormat="1" ht="15.75" x14ac:dyDescent="0.25">
      <c r="A110" s="117" t="s">
        <v>364</v>
      </c>
      <c r="B110" s="118"/>
      <c r="C110" s="118"/>
      <c r="D110" s="201"/>
      <c r="E110" s="119">
        <f>SUM(E76,E108)</f>
        <v>10005994.16</v>
      </c>
      <c r="J110" s="265"/>
    </row>
    <row r="111" spans="1:10" s="2" customFormat="1" ht="15.75" x14ac:dyDescent="0.25">
      <c r="A111" s="92" t="s">
        <v>365</v>
      </c>
      <c r="B111" s="93"/>
      <c r="C111" s="93"/>
      <c r="D111" s="202"/>
      <c r="E111" s="203"/>
      <c r="J111" s="265"/>
    </row>
    <row r="112" spans="1:10" s="2" customFormat="1" ht="15.75" x14ac:dyDescent="0.25">
      <c r="A112" s="94"/>
      <c r="B112" s="94" t="s">
        <v>366</v>
      </c>
      <c r="C112" s="94"/>
      <c r="D112" s="233"/>
      <c r="E112" s="187"/>
      <c r="J112" s="265"/>
    </row>
    <row r="113" spans="1:10" s="2" customFormat="1" ht="15.75" x14ac:dyDescent="0.25">
      <c r="A113" s="79">
        <v>65035</v>
      </c>
      <c r="C113" s="2" t="s">
        <v>367</v>
      </c>
      <c r="D113" s="233">
        <v>7500</v>
      </c>
      <c r="E113" s="182"/>
      <c r="J113" s="265"/>
    </row>
    <row r="114" spans="1:10" s="2" customFormat="1" ht="15.75" x14ac:dyDescent="0.25">
      <c r="A114" s="79">
        <v>65031</v>
      </c>
      <c r="C114" s="2" t="s">
        <v>368</v>
      </c>
      <c r="D114" s="233">
        <v>115000</v>
      </c>
      <c r="E114" s="182"/>
      <c r="J114" s="265"/>
    </row>
    <row r="115" spans="1:10" s="2" customFormat="1" ht="15.75" x14ac:dyDescent="0.25">
      <c r="A115" s="79">
        <v>65032</v>
      </c>
      <c r="C115" s="2" t="s">
        <v>113</v>
      </c>
      <c r="D115" s="233">
        <v>10000</v>
      </c>
      <c r="E115" s="182"/>
      <c r="J115" s="265"/>
    </row>
    <row r="116" spans="1:10" s="2" customFormat="1" ht="15.75" x14ac:dyDescent="0.25">
      <c r="A116" s="79">
        <v>65033</v>
      </c>
      <c r="C116" s="121" t="s">
        <v>114</v>
      </c>
      <c r="D116" s="233">
        <v>15000</v>
      </c>
      <c r="E116" s="182"/>
      <c r="J116" s="265"/>
    </row>
    <row r="117" spans="1:10" s="2" customFormat="1" ht="15.75" x14ac:dyDescent="0.25">
      <c r="A117" s="79">
        <v>65034</v>
      </c>
      <c r="C117" s="2" t="s">
        <v>115</v>
      </c>
      <c r="D117" s="233">
        <v>30000</v>
      </c>
      <c r="E117" s="182"/>
      <c r="J117" s="265"/>
    </row>
    <row r="118" spans="1:10" s="2" customFormat="1" ht="15.75" x14ac:dyDescent="0.25">
      <c r="A118" s="79">
        <v>65036</v>
      </c>
      <c r="C118" s="2" t="s">
        <v>369</v>
      </c>
      <c r="D118" s="233">
        <v>7000</v>
      </c>
      <c r="E118" s="182"/>
      <c r="J118" s="265"/>
    </row>
    <row r="119" spans="1:10" s="2" customFormat="1" ht="15.75" x14ac:dyDescent="0.25">
      <c r="A119" s="79">
        <v>65084</v>
      </c>
      <c r="C119" s="2" t="s">
        <v>370</v>
      </c>
      <c r="D119" s="233">
        <v>5000</v>
      </c>
      <c r="E119" s="182"/>
      <c r="J119" s="265"/>
    </row>
    <row r="120" spans="1:10" s="2" customFormat="1" ht="15.75" x14ac:dyDescent="0.25">
      <c r="A120" s="251"/>
      <c r="B120" s="252" t="s">
        <v>366</v>
      </c>
      <c r="C120" s="252"/>
      <c r="D120" s="253">
        <f>SUM(D112:D119)</f>
        <v>189500</v>
      </c>
      <c r="E120" s="253">
        <f>SUM(D120)</f>
        <v>189500</v>
      </c>
      <c r="J120" s="265"/>
    </row>
    <row r="121" spans="1:10" s="2" customFormat="1" ht="15.75" x14ac:dyDescent="0.25">
      <c r="A121" s="79"/>
      <c r="B121" s="94" t="s">
        <v>371</v>
      </c>
      <c r="C121" s="94"/>
      <c r="D121" s="233"/>
      <c r="E121" s="182"/>
      <c r="J121" s="265"/>
    </row>
    <row r="122" spans="1:10" s="2" customFormat="1" ht="15.75" x14ac:dyDescent="0.25">
      <c r="A122" s="79">
        <v>65021</v>
      </c>
      <c r="C122" s="2" t="s">
        <v>372</v>
      </c>
      <c r="D122" s="233">
        <v>5000</v>
      </c>
      <c r="E122" s="182"/>
      <c r="J122" s="265"/>
    </row>
    <row r="123" spans="1:10" s="2" customFormat="1" ht="15.75" x14ac:dyDescent="0.25">
      <c r="A123" s="79">
        <v>65023</v>
      </c>
      <c r="C123" s="2" t="s">
        <v>373</v>
      </c>
      <c r="D123" s="233">
        <v>75000</v>
      </c>
      <c r="E123" s="182"/>
      <c r="J123" s="265"/>
    </row>
    <row r="124" spans="1:10" s="2" customFormat="1" ht="15.75" x14ac:dyDescent="0.25">
      <c r="A124" s="79">
        <v>65025</v>
      </c>
      <c r="C124" s="2" t="s">
        <v>374</v>
      </c>
      <c r="D124" s="233">
        <v>15000</v>
      </c>
      <c r="E124" s="182"/>
      <c r="J124" s="265"/>
    </row>
    <row r="125" spans="1:10" s="2" customFormat="1" ht="15.75" x14ac:dyDescent="0.25">
      <c r="A125" s="79">
        <v>65026</v>
      </c>
      <c r="C125" s="2" t="s">
        <v>375</v>
      </c>
      <c r="D125" s="233">
        <v>35000</v>
      </c>
      <c r="E125" s="182"/>
      <c r="J125" s="265"/>
    </row>
    <row r="126" spans="1:10" s="2" customFormat="1" ht="15.75" x14ac:dyDescent="0.25">
      <c r="A126" s="79">
        <v>65027</v>
      </c>
      <c r="C126" s="2" t="s">
        <v>376</v>
      </c>
      <c r="D126" s="233">
        <v>60000</v>
      </c>
      <c r="E126" s="182"/>
      <c r="J126" s="265"/>
    </row>
    <row r="127" spans="1:10" s="2" customFormat="1" ht="15.75" x14ac:dyDescent="0.25">
      <c r="A127" s="79">
        <v>65028</v>
      </c>
      <c r="C127" s="2" t="s">
        <v>377</v>
      </c>
      <c r="D127" s="233">
        <v>18000</v>
      </c>
      <c r="E127" s="182"/>
      <c r="J127" s="265"/>
    </row>
    <row r="128" spans="1:10" s="2" customFormat="1" ht="15.75" x14ac:dyDescent="0.25">
      <c r="A128" s="79">
        <v>65029</v>
      </c>
      <c r="C128" s="2" t="s">
        <v>378</v>
      </c>
      <c r="D128" s="233">
        <v>1000</v>
      </c>
      <c r="E128" s="182"/>
      <c r="J128" s="265"/>
    </row>
    <row r="129" spans="1:10" s="2" customFormat="1" ht="15.75" x14ac:dyDescent="0.25">
      <c r="A129" s="79">
        <v>65030</v>
      </c>
      <c r="C129" s="2" t="s">
        <v>379</v>
      </c>
      <c r="D129" s="233">
        <v>5000</v>
      </c>
      <c r="E129" s="182"/>
      <c r="J129" s="265"/>
    </row>
    <row r="130" spans="1:10" s="2" customFormat="1" ht="15.75" x14ac:dyDescent="0.25">
      <c r="A130" s="251"/>
      <c r="B130" s="254" t="s">
        <v>371</v>
      </c>
      <c r="C130" s="254"/>
      <c r="D130" s="255">
        <f>SUM(D121:D129)</f>
        <v>214000</v>
      </c>
      <c r="E130" s="253">
        <f>SUM(D130)</f>
        <v>214000</v>
      </c>
      <c r="J130" s="265"/>
    </row>
    <row r="131" spans="1:10" s="2" customFormat="1" ht="15.75" x14ac:dyDescent="0.25">
      <c r="D131" s="182"/>
      <c r="E131" s="187"/>
      <c r="J131" s="265"/>
    </row>
    <row r="132" spans="1:10" s="2" customFormat="1" ht="15.75" x14ac:dyDescent="0.25">
      <c r="A132" s="117" t="s">
        <v>380</v>
      </c>
      <c r="B132" s="118"/>
      <c r="C132" s="118"/>
      <c r="D132" s="201"/>
      <c r="E132" s="204">
        <f>SUM(E130,E120)</f>
        <v>403500</v>
      </c>
      <c r="J132" s="265"/>
    </row>
    <row r="133" spans="1:10" s="2" customFormat="1" ht="15.75" x14ac:dyDescent="0.25">
      <c r="D133" s="182"/>
      <c r="E133" s="187"/>
      <c r="J133" s="265"/>
    </row>
    <row r="134" spans="1:10" s="2" customFormat="1" ht="15.75" x14ac:dyDescent="0.25">
      <c r="A134" s="92" t="s">
        <v>381</v>
      </c>
      <c r="B134" s="93"/>
      <c r="C134" s="93"/>
      <c r="D134" s="202"/>
      <c r="E134" s="203"/>
      <c r="J134" s="265"/>
    </row>
    <row r="135" spans="1:10" s="2" customFormat="1" ht="15.75" x14ac:dyDescent="0.25">
      <c r="A135" s="79">
        <v>65241</v>
      </c>
      <c r="C135" s="2" t="s">
        <v>382</v>
      </c>
      <c r="D135" s="233">
        <v>10000</v>
      </c>
      <c r="E135" s="182"/>
      <c r="J135" s="265"/>
    </row>
    <row r="136" spans="1:10" s="2" customFormat="1" ht="15.75" x14ac:dyDescent="0.25">
      <c r="A136" s="79">
        <v>65242</v>
      </c>
      <c r="C136" s="2" t="s">
        <v>119</v>
      </c>
      <c r="D136" s="233">
        <v>85000</v>
      </c>
      <c r="E136" s="182"/>
      <c r="J136" s="265"/>
    </row>
    <row r="137" spans="1:10" s="2" customFormat="1" ht="15.75" x14ac:dyDescent="0.25">
      <c r="A137" s="79">
        <v>65243</v>
      </c>
      <c r="C137" s="2" t="s">
        <v>120</v>
      </c>
      <c r="D137" s="233">
        <v>15000</v>
      </c>
      <c r="E137" s="182"/>
      <c r="J137" s="265"/>
    </row>
    <row r="138" spans="1:10" s="2" customFormat="1" ht="15.75" x14ac:dyDescent="0.25">
      <c r="A138" s="79">
        <v>65245</v>
      </c>
      <c r="C138" s="2" t="s">
        <v>383</v>
      </c>
      <c r="D138" s="233">
        <v>10000</v>
      </c>
      <c r="E138" s="182"/>
      <c r="J138" s="265"/>
    </row>
    <row r="139" spans="1:10" s="2" customFormat="1" ht="15.75" x14ac:dyDescent="0.25">
      <c r="A139" s="79">
        <v>65246</v>
      </c>
      <c r="C139" s="2" t="s">
        <v>384</v>
      </c>
      <c r="D139" s="233">
        <v>20000</v>
      </c>
      <c r="E139" s="182"/>
      <c r="J139" s="265"/>
    </row>
    <row r="140" spans="1:10" s="2" customFormat="1" ht="15.75" x14ac:dyDescent="0.25">
      <c r="A140" s="79">
        <v>65299</v>
      </c>
      <c r="C140" s="2" t="s">
        <v>385</v>
      </c>
      <c r="D140" s="233"/>
      <c r="E140" s="187"/>
      <c r="J140" s="265"/>
    </row>
    <row r="141" spans="1:10" s="2" customFormat="1" ht="15.75" x14ac:dyDescent="0.25">
      <c r="A141" s="256" t="s">
        <v>386</v>
      </c>
      <c r="B141" s="252"/>
      <c r="C141" s="252"/>
      <c r="D141" s="253">
        <f>SUM(D135:D140)</f>
        <v>140000</v>
      </c>
      <c r="E141" s="257">
        <f>SUM(D141)</f>
        <v>140000</v>
      </c>
      <c r="J141" s="265"/>
    </row>
    <row r="142" spans="1:10" s="2" customFormat="1" ht="15.75" x14ac:dyDescent="0.25">
      <c r="D142" s="182"/>
      <c r="E142" s="187"/>
      <c r="J142" s="265"/>
    </row>
    <row r="143" spans="1:10" s="2" customFormat="1" ht="15.75" x14ac:dyDescent="0.25">
      <c r="D143" s="182"/>
      <c r="E143" s="182"/>
      <c r="J143" s="265"/>
    </row>
    <row r="144" spans="1:10" s="2" customFormat="1" ht="15.75" x14ac:dyDescent="0.25">
      <c r="A144" s="92" t="s">
        <v>387</v>
      </c>
      <c r="B144" s="93"/>
      <c r="C144" s="93"/>
      <c r="D144" s="202"/>
      <c r="E144" s="203"/>
      <c r="J144" s="265"/>
    </row>
    <row r="145" spans="1:10" s="2" customFormat="1" ht="15.75" x14ac:dyDescent="0.25">
      <c r="A145" s="79">
        <v>61070</v>
      </c>
      <c r="C145" s="2" t="s">
        <v>50</v>
      </c>
      <c r="D145" s="233">
        <v>40000</v>
      </c>
      <c r="E145" s="182"/>
      <c r="J145" s="265"/>
    </row>
    <row r="146" spans="1:10" s="2" customFormat="1" ht="15.75" x14ac:dyDescent="0.25">
      <c r="A146" s="79">
        <v>61080</v>
      </c>
      <c r="C146" s="2" t="s">
        <v>54</v>
      </c>
      <c r="D146" s="233">
        <v>45000</v>
      </c>
      <c r="E146" s="182"/>
      <c r="J146" s="265"/>
    </row>
    <row r="147" spans="1:10" s="2" customFormat="1" ht="15.75" x14ac:dyDescent="0.25">
      <c r="A147" s="79">
        <v>61090</v>
      </c>
      <c r="C147" s="2" t="s">
        <v>66</v>
      </c>
      <c r="D147" s="233">
        <v>50000</v>
      </c>
      <c r="E147" s="182"/>
      <c r="J147" s="265"/>
    </row>
    <row r="148" spans="1:10" s="2" customFormat="1" ht="15.75" x14ac:dyDescent="0.25">
      <c r="A148" s="79">
        <v>65440</v>
      </c>
      <c r="C148" s="2" t="s">
        <v>146</v>
      </c>
      <c r="D148" s="233">
        <v>5000</v>
      </c>
      <c r="E148" s="182"/>
      <c r="J148" s="265"/>
    </row>
    <row r="149" spans="1:10" s="2" customFormat="1" ht="15.75" x14ac:dyDescent="0.25">
      <c r="A149" s="79">
        <v>65814</v>
      </c>
      <c r="C149" s="2" t="s">
        <v>388</v>
      </c>
      <c r="D149" s="233">
        <v>2500</v>
      </c>
      <c r="E149" s="182"/>
      <c r="J149" s="265"/>
    </row>
    <row r="150" spans="1:10" s="2" customFormat="1" ht="15.75" x14ac:dyDescent="0.25">
      <c r="A150" s="79">
        <v>65590</v>
      </c>
      <c r="C150" s="2" t="s">
        <v>389</v>
      </c>
      <c r="D150" s="233">
        <v>37000</v>
      </c>
      <c r="E150" s="182"/>
      <c r="J150" s="265"/>
    </row>
    <row r="151" spans="1:10" s="2" customFormat="1" ht="15.75" x14ac:dyDescent="0.25">
      <c r="A151" s="256" t="s">
        <v>390</v>
      </c>
      <c r="B151" s="252"/>
      <c r="C151" s="252"/>
      <c r="D151" s="253">
        <f>SUM(D145:D150)</f>
        <v>179500</v>
      </c>
      <c r="E151" s="257">
        <f>SUM(D151)</f>
        <v>179500</v>
      </c>
      <c r="J151" s="265"/>
    </row>
    <row r="152" spans="1:10" s="2" customFormat="1" ht="15.75" x14ac:dyDescent="0.25">
      <c r="D152" s="182"/>
      <c r="E152" s="187"/>
      <c r="J152" s="265"/>
    </row>
    <row r="153" spans="1:10" s="2" customFormat="1" ht="15.75" x14ac:dyDescent="0.25">
      <c r="A153" s="92" t="s">
        <v>391</v>
      </c>
      <c r="B153" s="93"/>
      <c r="C153" s="93"/>
      <c r="D153" s="202"/>
      <c r="E153" s="203"/>
      <c r="J153" s="265"/>
    </row>
    <row r="154" spans="1:10" s="2" customFormat="1" ht="15.75" x14ac:dyDescent="0.25">
      <c r="A154" s="94" t="s">
        <v>392</v>
      </c>
      <c r="D154" s="233"/>
      <c r="E154" s="187"/>
      <c r="J154" s="265"/>
    </row>
    <row r="155" spans="1:10" s="2" customFormat="1" ht="15.75" x14ac:dyDescent="0.25">
      <c r="A155" s="79">
        <v>65610</v>
      </c>
      <c r="C155" s="2" t="s">
        <v>152</v>
      </c>
      <c r="D155" s="236">
        <v>115000</v>
      </c>
      <c r="E155" s="182"/>
      <c r="J155" s="265"/>
    </row>
    <row r="156" spans="1:10" s="2" customFormat="1" ht="15.75" x14ac:dyDescent="0.25">
      <c r="A156" s="79">
        <v>65614</v>
      </c>
      <c r="C156" s="2" t="s">
        <v>393</v>
      </c>
      <c r="D156" s="236">
        <v>7500</v>
      </c>
      <c r="E156" s="182"/>
      <c r="J156" s="265"/>
    </row>
    <row r="157" spans="1:10" s="2" customFormat="1" ht="15.75" x14ac:dyDescent="0.25">
      <c r="A157" s="258" t="s">
        <v>392</v>
      </c>
      <c r="B157" s="252"/>
      <c r="C157" s="252"/>
      <c r="D157" s="253">
        <f>SUM(D154:D156)</f>
        <v>122500</v>
      </c>
      <c r="E157" s="253">
        <f>SUM(D157)</f>
        <v>122500</v>
      </c>
      <c r="J157" s="265"/>
    </row>
    <row r="158" spans="1:10" s="2" customFormat="1" ht="15.75" x14ac:dyDescent="0.25">
      <c r="A158" s="79"/>
      <c r="D158" s="236"/>
      <c r="E158" s="182"/>
      <c r="J158" s="265"/>
    </row>
    <row r="159" spans="1:10" s="2" customFormat="1" ht="15.75" x14ac:dyDescent="0.25">
      <c r="A159" s="94" t="s">
        <v>112</v>
      </c>
      <c r="D159" s="233"/>
      <c r="E159" s="182"/>
      <c r="J159" s="265"/>
    </row>
    <row r="160" spans="1:10" s="2" customFormat="1" ht="15.75" x14ac:dyDescent="0.25">
      <c r="A160" s="79">
        <v>65622</v>
      </c>
      <c r="C160" s="2" t="s">
        <v>394</v>
      </c>
      <c r="D160" s="236">
        <v>75000</v>
      </c>
      <c r="E160" s="182"/>
      <c r="J160" s="265"/>
    </row>
    <row r="161" spans="1:10" s="2" customFormat="1" ht="15.75" x14ac:dyDescent="0.25">
      <c r="A161" s="79">
        <v>65623</v>
      </c>
      <c r="C161" s="2" t="s">
        <v>395</v>
      </c>
      <c r="D161" s="236">
        <v>30000</v>
      </c>
      <c r="E161" s="182"/>
      <c r="J161" s="265"/>
    </row>
    <row r="162" spans="1:10" s="2" customFormat="1" ht="15.75" x14ac:dyDescent="0.25">
      <c r="A162" s="79">
        <v>65624</v>
      </c>
      <c r="C162" s="2" t="s">
        <v>396</v>
      </c>
      <c r="D162" s="236">
        <v>40000</v>
      </c>
      <c r="E162" s="182"/>
      <c r="J162" s="265"/>
    </row>
    <row r="163" spans="1:10" s="2" customFormat="1" ht="15.75" x14ac:dyDescent="0.25">
      <c r="A163" s="79">
        <v>65626</v>
      </c>
      <c r="C163" s="2" t="s">
        <v>397</v>
      </c>
      <c r="D163" s="236">
        <v>150000</v>
      </c>
      <c r="E163" s="182"/>
      <c r="J163" s="265"/>
    </row>
    <row r="164" spans="1:10" s="2" customFormat="1" ht="15.75" x14ac:dyDescent="0.25">
      <c r="A164" s="79">
        <v>65629</v>
      </c>
      <c r="C164" s="2" t="s">
        <v>398</v>
      </c>
      <c r="D164" s="236">
        <v>7500</v>
      </c>
      <c r="E164" s="182"/>
      <c r="J164" s="265"/>
    </row>
    <row r="165" spans="1:10" s="2" customFormat="1" ht="15.75" x14ac:dyDescent="0.25">
      <c r="A165" s="259" t="s">
        <v>399</v>
      </c>
      <c r="B165" s="252"/>
      <c r="C165" s="252"/>
      <c r="D165" s="253">
        <f>SUM(D158:D164)</f>
        <v>302500</v>
      </c>
      <c r="E165" s="253">
        <f>SUM(D165)</f>
        <v>302500</v>
      </c>
      <c r="J165" s="265"/>
    </row>
    <row r="166" spans="1:10" s="2" customFormat="1" ht="15.75" x14ac:dyDescent="0.25">
      <c r="A166" s="79"/>
      <c r="D166" s="236"/>
      <c r="E166" s="182"/>
      <c r="J166" s="265"/>
    </row>
    <row r="167" spans="1:10" s="2" customFormat="1" ht="15.75" x14ac:dyDescent="0.25">
      <c r="A167" s="94" t="s">
        <v>400</v>
      </c>
      <c r="D167" s="233"/>
      <c r="E167" s="182"/>
      <c r="J167" s="265"/>
    </row>
    <row r="168" spans="1:10" s="2" customFormat="1" ht="15.75" x14ac:dyDescent="0.25">
      <c r="A168" s="79">
        <v>65631</v>
      </c>
      <c r="C168" s="2" t="s">
        <v>401</v>
      </c>
      <c r="D168" s="162">
        <v>5000</v>
      </c>
      <c r="E168" s="182"/>
      <c r="J168" s="265"/>
    </row>
    <row r="169" spans="1:10" s="2" customFormat="1" ht="15.75" x14ac:dyDescent="0.25">
      <c r="A169" s="79">
        <v>65632</v>
      </c>
      <c r="C169" s="2" t="s">
        <v>402</v>
      </c>
      <c r="D169" s="162">
        <v>5000</v>
      </c>
      <c r="E169" s="182"/>
      <c r="J169" s="265"/>
    </row>
    <row r="170" spans="1:10" s="2" customFormat="1" ht="15.75" x14ac:dyDescent="0.25">
      <c r="A170" s="260" t="s">
        <v>400</v>
      </c>
      <c r="B170" s="252"/>
      <c r="C170" s="252"/>
      <c r="D170" s="253">
        <f>SUM(D166:D169)</f>
        <v>10000</v>
      </c>
      <c r="E170" s="253">
        <f>SUM(D170)</f>
        <v>10000</v>
      </c>
      <c r="J170" s="265"/>
    </row>
    <row r="171" spans="1:10" s="2" customFormat="1" ht="15.75" x14ac:dyDescent="0.25">
      <c r="A171" s="79"/>
      <c r="D171" s="236"/>
      <c r="E171" s="182"/>
      <c r="J171" s="265"/>
    </row>
    <row r="172" spans="1:10" s="2" customFormat="1" ht="15.75" x14ac:dyDescent="0.25">
      <c r="A172" s="79">
        <v>65650</v>
      </c>
      <c r="C172" s="36" t="s">
        <v>403</v>
      </c>
      <c r="D172" s="233">
        <v>28200</v>
      </c>
      <c r="E172" s="182"/>
      <c r="J172" s="265"/>
    </row>
    <row r="173" spans="1:10" s="2" customFormat="1" ht="15.75" x14ac:dyDescent="0.25">
      <c r="A173" s="79">
        <v>65640</v>
      </c>
      <c r="C173" s="2" t="s">
        <v>404</v>
      </c>
      <c r="D173" s="236">
        <v>1000</v>
      </c>
      <c r="E173" s="182"/>
      <c r="J173" s="265"/>
    </row>
    <row r="174" spans="1:10" s="2" customFormat="1" ht="15.75" x14ac:dyDescent="0.25">
      <c r="A174" s="79">
        <v>65660</v>
      </c>
      <c r="C174" s="2" t="s">
        <v>405</v>
      </c>
      <c r="D174" s="161">
        <v>60000</v>
      </c>
      <c r="E174" s="182"/>
      <c r="J174" s="265"/>
    </row>
    <row r="175" spans="1:10" s="2" customFormat="1" ht="15.75" x14ac:dyDescent="0.25">
      <c r="A175" s="252"/>
      <c r="B175" s="252"/>
      <c r="C175" s="252"/>
      <c r="D175" s="253">
        <f>SUM(D171:D174)</f>
        <v>89200</v>
      </c>
      <c r="E175" s="253">
        <f>SUM(D175)</f>
        <v>89200</v>
      </c>
      <c r="J175" s="265"/>
    </row>
    <row r="176" spans="1:10" s="2" customFormat="1" ht="15.75" x14ac:dyDescent="0.25">
      <c r="A176" s="79"/>
      <c r="D176" s="182"/>
      <c r="E176" s="182"/>
      <c r="J176" s="265"/>
    </row>
    <row r="177" spans="1:10" s="2" customFormat="1" ht="15.75" x14ac:dyDescent="0.25">
      <c r="A177" s="122" t="s">
        <v>406</v>
      </c>
      <c r="B177" s="118"/>
      <c r="C177" s="118"/>
      <c r="D177" s="201"/>
      <c r="E177" s="204">
        <f>SUM(E175,E170,E165,E157)</f>
        <v>524200</v>
      </c>
      <c r="J177" s="265"/>
    </row>
    <row r="178" spans="1:10" s="2" customFormat="1" ht="15.75" x14ac:dyDescent="0.25">
      <c r="A178" s="92" t="s">
        <v>407</v>
      </c>
      <c r="B178" s="93"/>
      <c r="C178" s="93"/>
      <c r="D178" s="202"/>
      <c r="E178" s="203"/>
      <c r="J178" s="265"/>
    </row>
    <row r="179" spans="1:10" s="2" customFormat="1" ht="15.75" x14ac:dyDescent="0.25">
      <c r="A179" s="79">
        <v>65720</v>
      </c>
      <c r="C179" s="2" t="s">
        <v>408</v>
      </c>
      <c r="D179" s="233">
        <v>10000</v>
      </c>
      <c r="E179" s="182"/>
      <c r="J179" s="265"/>
    </row>
    <row r="180" spans="1:10" s="2" customFormat="1" ht="15.75" x14ac:dyDescent="0.25">
      <c r="A180" s="79">
        <v>65710</v>
      </c>
      <c r="C180" s="2" t="s">
        <v>173</v>
      </c>
      <c r="D180" s="233">
        <v>15000</v>
      </c>
      <c r="E180" s="182"/>
      <c r="J180" s="265"/>
    </row>
    <row r="181" spans="1:10" s="2" customFormat="1" ht="15.75" x14ac:dyDescent="0.25">
      <c r="A181" s="79">
        <v>65729</v>
      </c>
      <c r="C181" s="2" t="s">
        <v>522</v>
      </c>
      <c r="D181" s="233"/>
      <c r="E181" s="182"/>
      <c r="J181" s="265"/>
    </row>
    <row r="182" spans="1:10" s="2" customFormat="1" ht="15.75" x14ac:dyDescent="0.25">
      <c r="A182" s="259" t="s">
        <v>409</v>
      </c>
      <c r="B182" s="252"/>
      <c r="C182" s="252"/>
      <c r="D182" s="253">
        <f>SUM(D179:D180)</f>
        <v>25000</v>
      </c>
      <c r="E182" s="257">
        <f>SUM(D182)</f>
        <v>25000</v>
      </c>
      <c r="J182" s="265"/>
    </row>
    <row r="183" spans="1:10" s="2" customFormat="1" ht="15.75" x14ac:dyDescent="0.25">
      <c r="A183" s="92" t="s">
        <v>410</v>
      </c>
      <c r="B183" s="93"/>
      <c r="C183" s="93"/>
      <c r="D183" s="202"/>
      <c r="E183" s="203"/>
      <c r="J183" s="265"/>
    </row>
    <row r="184" spans="1:10" s="2" customFormat="1" ht="15.75" x14ac:dyDescent="0.25">
      <c r="A184" s="94" t="s">
        <v>411</v>
      </c>
      <c r="D184" s="233"/>
      <c r="E184" s="187"/>
      <c r="J184" s="265"/>
    </row>
    <row r="185" spans="1:10" s="2" customFormat="1" ht="15.75" x14ac:dyDescent="0.25">
      <c r="A185" s="79">
        <v>65781</v>
      </c>
      <c r="C185" s="2" t="s">
        <v>411</v>
      </c>
      <c r="D185" s="233">
        <v>50000</v>
      </c>
      <c r="E185" s="182"/>
      <c r="J185" s="265"/>
    </row>
    <row r="186" spans="1:10" s="2" customFormat="1" ht="15.75" x14ac:dyDescent="0.25">
      <c r="A186" s="79">
        <v>65783</v>
      </c>
      <c r="C186" s="2" t="s">
        <v>412</v>
      </c>
      <c r="D186" s="233">
        <v>1500</v>
      </c>
      <c r="E186" s="182"/>
      <c r="J186" s="265"/>
    </row>
    <row r="187" spans="1:10" s="2" customFormat="1" ht="15.75" x14ac:dyDescent="0.25">
      <c r="A187" s="79">
        <v>65785</v>
      </c>
      <c r="C187" s="2" t="s">
        <v>413</v>
      </c>
      <c r="D187" s="233">
        <v>7500</v>
      </c>
      <c r="E187" s="182"/>
      <c r="J187" s="265"/>
    </row>
    <row r="188" spans="1:10" s="2" customFormat="1" ht="15.75" x14ac:dyDescent="0.25">
      <c r="A188" s="258" t="s">
        <v>411</v>
      </c>
      <c r="B188" s="252"/>
      <c r="C188" s="252"/>
      <c r="D188" s="253">
        <f>SUM(D184:D187)</f>
        <v>59000</v>
      </c>
      <c r="E188" s="253">
        <f>SUM(D188)</f>
        <v>59000</v>
      </c>
      <c r="J188" s="265"/>
    </row>
    <row r="189" spans="1:10" s="2" customFormat="1" ht="15.75" x14ac:dyDescent="0.25">
      <c r="A189" s="98"/>
      <c r="D189" s="233"/>
      <c r="E189" s="182"/>
      <c r="J189" s="265"/>
    </row>
    <row r="190" spans="1:10" s="2" customFormat="1" ht="15.75" x14ac:dyDescent="0.25">
      <c r="A190" s="94" t="s">
        <v>414</v>
      </c>
      <c r="D190" s="233"/>
      <c r="E190" s="182"/>
      <c r="J190" s="265"/>
    </row>
    <row r="191" spans="1:10" s="2" customFormat="1" ht="15.75" x14ac:dyDescent="0.25">
      <c r="A191" s="79">
        <v>65788</v>
      </c>
      <c r="C191" s="2" t="s">
        <v>415</v>
      </c>
      <c r="D191" s="233">
        <v>10000</v>
      </c>
      <c r="E191" s="182"/>
      <c r="J191" s="265"/>
    </row>
    <row r="192" spans="1:10" s="2" customFormat="1" ht="15.75" x14ac:dyDescent="0.25">
      <c r="A192" s="79">
        <v>65787</v>
      </c>
      <c r="C192" s="2" t="s">
        <v>416</v>
      </c>
      <c r="D192" s="161">
        <v>1800</v>
      </c>
      <c r="E192" s="182"/>
      <c r="J192" s="265"/>
    </row>
    <row r="193" spans="1:10" s="2" customFormat="1" ht="15.75" x14ac:dyDescent="0.25">
      <c r="A193" s="79">
        <v>65789</v>
      </c>
      <c r="C193" s="2" t="s">
        <v>179</v>
      </c>
      <c r="D193" s="233">
        <v>1000</v>
      </c>
      <c r="E193" s="182"/>
      <c r="J193" s="265"/>
    </row>
    <row r="194" spans="1:10" s="2" customFormat="1" ht="15.75" x14ac:dyDescent="0.25">
      <c r="A194" s="79">
        <v>65790</v>
      </c>
      <c r="C194" s="2" t="s">
        <v>417</v>
      </c>
      <c r="D194" s="161">
        <v>8000</v>
      </c>
      <c r="E194" s="182"/>
      <c r="J194" s="265"/>
    </row>
    <row r="195" spans="1:10" s="2" customFormat="1" ht="15.75" x14ac:dyDescent="0.25">
      <c r="A195" s="258" t="s">
        <v>418</v>
      </c>
      <c r="B195" s="254"/>
      <c r="C195" s="254"/>
      <c r="D195" s="255">
        <f>SUM(D189:D194)</f>
        <v>20800</v>
      </c>
      <c r="E195" s="261">
        <f>SUM(D195)</f>
        <v>20800</v>
      </c>
      <c r="J195" s="265"/>
    </row>
    <row r="196" spans="1:10" s="2" customFormat="1" ht="15.75" x14ac:dyDescent="0.25">
      <c r="A196" s="89"/>
      <c r="B196" s="98"/>
      <c r="C196" s="98"/>
      <c r="D196" s="193"/>
      <c r="E196" s="196"/>
      <c r="J196" s="265"/>
    </row>
    <row r="197" spans="1:10" s="2" customFormat="1" ht="15.75" x14ac:dyDescent="0.25">
      <c r="A197" s="123" t="s">
        <v>419</v>
      </c>
      <c r="B197" s="124"/>
      <c r="C197" s="124"/>
      <c r="D197" s="205"/>
      <c r="E197" s="206">
        <f>SUM(E195,E188)</f>
        <v>79800</v>
      </c>
      <c r="J197" s="265"/>
    </row>
    <row r="198" spans="1:10" s="2" customFormat="1" ht="15.75" x14ac:dyDescent="0.25">
      <c r="A198" s="94"/>
      <c r="B198" s="98"/>
      <c r="C198" s="98"/>
      <c r="D198" s="193"/>
      <c r="E198" s="196"/>
      <c r="J198" s="265"/>
    </row>
    <row r="199" spans="1:10" s="2" customFormat="1" ht="15.75" x14ac:dyDescent="0.25">
      <c r="A199" s="92" t="s">
        <v>420</v>
      </c>
      <c r="B199" s="93"/>
      <c r="C199" s="93"/>
      <c r="D199" s="202"/>
      <c r="E199" s="203"/>
      <c r="J199" s="265"/>
    </row>
    <row r="200" spans="1:10" s="2" customFormat="1" ht="15.75" x14ac:dyDescent="0.25">
      <c r="A200" s="94" t="s">
        <v>421</v>
      </c>
      <c r="D200" s="233"/>
      <c r="E200" s="182"/>
      <c r="J200" s="265"/>
    </row>
    <row r="201" spans="1:10" s="2" customFormat="1" ht="15.75" x14ac:dyDescent="0.25">
      <c r="A201" s="79">
        <v>65811</v>
      </c>
      <c r="C201" s="2" t="s">
        <v>422</v>
      </c>
      <c r="D201" s="161">
        <v>64000</v>
      </c>
      <c r="E201" s="182"/>
      <c r="J201" s="265"/>
    </row>
    <row r="202" spans="1:10" s="2" customFormat="1" ht="15.75" x14ac:dyDescent="0.25">
      <c r="A202" s="79">
        <v>65812</v>
      </c>
      <c r="C202" s="2" t="s">
        <v>423</v>
      </c>
      <c r="D202" s="233">
        <v>7000</v>
      </c>
      <c r="E202" s="182"/>
      <c r="J202" s="265"/>
    </row>
    <row r="203" spans="1:10" s="2" customFormat="1" ht="15.75" x14ac:dyDescent="0.25">
      <c r="A203" s="79">
        <v>65813</v>
      </c>
      <c r="C203" s="2" t="s">
        <v>424</v>
      </c>
      <c r="D203" s="233">
        <v>1000</v>
      </c>
      <c r="E203" s="182"/>
      <c r="J203" s="265"/>
    </row>
    <row r="204" spans="1:10" s="2" customFormat="1" ht="15.75" x14ac:dyDescent="0.25">
      <c r="A204" s="79">
        <v>65819</v>
      </c>
      <c r="C204" s="2" t="s">
        <v>425</v>
      </c>
      <c r="D204" s="233">
        <v>1000</v>
      </c>
      <c r="E204" s="182"/>
      <c r="J204" s="265"/>
    </row>
    <row r="205" spans="1:10" s="2" customFormat="1" ht="15.75" x14ac:dyDescent="0.25">
      <c r="A205" s="262" t="s">
        <v>426</v>
      </c>
      <c r="B205" s="252"/>
      <c r="C205" s="252"/>
      <c r="D205" s="253">
        <f>SUM(D200:D204)</f>
        <v>73000</v>
      </c>
      <c r="E205" s="253">
        <f>SUM(D205)</f>
        <v>73000</v>
      </c>
      <c r="J205" s="265"/>
    </row>
    <row r="206" spans="1:10" s="2" customFormat="1" ht="15.75" x14ac:dyDescent="0.25">
      <c r="A206" s="79"/>
      <c r="D206" s="233"/>
      <c r="E206" s="182"/>
      <c r="J206" s="265"/>
    </row>
    <row r="207" spans="1:10" s="2" customFormat="1" ht="15.75" x14ac:dyDescent="0.25">
      <c r="A207" s="79">
        <v>65820</v>
      </c>
      <c r="C207" s="2" t="s">
        <v>427</v>
      </c>
      <c r="D207" s="233">
        <v>60000</v>
      </c>
      <c r="E207" s="182"/>
      <c r="J207" s="265"/>
    </row>
    <row r="208" spans="1:10" s="2" customFormat="1" ht="15.75" x14ac:dyDescent="0.25">
      <c r="A208" s="262" t="s">
        <v>428</v>
      </c>
      <c r="B208" s="252"/>
      <c r="C208" s="252"/>
      <c r="D208" s="253">
        <f>SUM(D206:D207)</f>
        <v>60000</v>
      </c>
      <c r="E208" s="257">
        <f>SUM(D208)</f>
        <v>60000</v>
      </c>
      <c r="J208" s="265"/>
    </row>
    <row r="209" spans="1:10" s="2" customFormat="1" ht="15.75" x14ac:dyDescent="0.25">
      <c r="D209" s="182"/>
      <c r="E209" s="187"/>
      <c r="J209" s="265"/>
    </row>
    <row r="210" spans="1:10" s="2" customFormat="1" ht="15.75" x14ac:dyDescent="0.25">
      <c r="A210" s="125" t="s">
        <v>429</v>
      </c>
      <c r="B210" s="118"/>
      <c r="C210" s="118"/>
      <c r="D210" s="201"/>
      <c r="E210" s="204">
        <f>SUM(E208,E205)</f>
        <v>133000</v>
      </c>
      <c r="J210" s="265"/>
    </row>
    <row r="211" spans="1:10" s="2" customFormat="1" ht="15.75" x14ac:dyDescent="0.25">
      <c r="D211" s="182"/>
      <c r="E211" s="187"/>
      <c r="J211" s="265"/>
    </row>
    <row r="212" spans="1:10" s="2" customFormat="1" ht="15.75" x14ac:dyDescent="0.25">
      <c r="A212" s="92" t="s">
        <v>430</v>
      </c>
      <c r="B212" s="92"/>
      <c r="C212" s="92"/>
      <c r="D212" s="207"/>
      <c r="E212" s="208"/>
      <c r="J212" s="265"/>
    </row>
    <row r="213" spans="1:10" s="2" customFormat="1" ht="15.75" x14ac:dyDescent="0.25">
      <c r="A213" s="79">
        <v>65853</v>
      </c>
      <c r="C213" s="2" t="s">
        <v>431</v>
      </c>
      <c r="D213" s="233">
        <v>6500</v>
      </c>
      <c r="E213" s="182"/>
      <c r="J213" s="265"/>
    </row>
    <row r="214" spans="1:10" s="2" customFormat="1" ht="15.75" x14ac:dyDescent="0.25">
      <c r="A214" s="79">
        <v>65855</v>
      </c>
      <c r="C214" s="2" t="s">
        <v>432</v>
      </c>
      <c r="D214" s="233">
        <v>12000</v>
      </c>
      <c r="E214" s="182"/>
      <c r="J214" s="265"/>
    </row>
    <row r="215" spans="1:10" s="2" customFormat="1" ht="15.75" x14ac:dyDescent="0.25">
      <c r="A215" s="125" t="s">
        <v>433</v>
      </c>
      <c r="B215" s="118"/>
      <c r="C215" s="118"/>
      <c r="D215" s="201">
        <f>SUM(D213:D214)</f>
        <v>18500</v>
      </c>
      <c r="E215" s="204">
        <f>SUM(D215)</f>
        <v>18500</v>
      </c>
      <c r="J215" s="265"/>
    </row>
    <row r="216" spans="1:10" s="2" customFormat="1" ht="15.75" x14ac:dyDescent="0.25">
      <c r="A216" s="92" t="s">
        <v>434</v>
      </c>
      <c r="B216" s="93"/>
      <c r="C216" s="93"/>
      <c r="D216" s="202"/>
      <c r="E216" s="203"/>
      <c r="J216" s="265"/>
    </row>
    <row r="217" spans="1:10" s="2" customFormat="1" ht="15.75" x14ac:dyDescent="0.25">
      <c r="A217" s="79">
        <v>65871</v>
      </c>
      <c r="C217" s="2" t="s">
        <v>435</v>
      </c>
      <c r="D217" s="238">
        <v>70000</v>
      </c>
      <c r="E217" s="182"/>
      <c r="J217" s="265"/>
    </row>
    <row r="218" spans="1:10" s="2" customFormat="1" ht="15.75" x14ac:dyDescent="0.25">
      <c r="A218" s="79">
        <v>65873</v>
      </c>
      <c r="C218" s="2" t="s">
        <v>231</v>
      </c>
      <c r="D218" s="233">
        <v>12000</v>
      </c>
      <c r="E218" s="182"/>
      <c r="J218" s="265"/>
    </row>
    <row r="219" spans="1:10" s="2" customFormat="1" ht="15.75" x14ac:dyDescent="0.25">
      <c r="A219" s="79">
        <v>65875</v>
      </c>
      <c r="C219" s="2" t="s">
        <v>436</v>
      </c>
      <c r="D219" s="233">
        <v>5000</v>
      </c>
      <c r="E219" s="182"/>
      <c r="J219" s="265"/>
    </row>
    <row r="220" spans="1:10" s="2" customFormat="1" ht="15.75" x14ac:dyDescent="0.25">
      <c r="A220" s="125" t="s">
        <v>437</v>
      </c>
      <c r="B220" s="118"/>
      <c r="C220" s="118"/>
      <c r="D220" s="201">
        <f>SUM(D217:D219)</f>
        <v>87000</v>
      </c>
      <c r="E220" s="204">
        <f>SUM(D220)</f>
        <v>87000</v>
      </c>
      <c r="J220" s="265"/>
    </row>
    <row r="221" spans="1:10" s="2" customFormat="1" ht="15.75" x14ac:dyDescent="0.25">
      <c r="A221" s="92" t="s">
        <v>438</v>
      </c>
      <c r="B221" s="93"/>
      <c r="C221" s="93"/>
      <c r="D221" s="202"/>
      <c r="E221" s="203"/>
      <c r="J221" s="265"/>
    </row>
    <row r="222" spans="1:10" s="2" customFormat="1" ht="15.75" x14ac:dyDescent="0.25">
      <c r="A222" s="126">
        <v>65896</v>
      </c>
      <c r="B222" s="2" t="s">
        <v>439</v>
      </c>
      <c r="D222" s="233">
        <v>13000</v>
      </c>
      <c r="E222" s="187"/>
      <c r="J222" s="265"/>
    </row>
    <row r="223" spans="1:10" s="2" customFormat="1" ht="15.75" x14ac:dyDescent="0.25">
      <c r="A223" s="79">
        <v>65891</v>
      </c>
      <c r="B223" s="2" t="s">
        <v>440</v>
      </c>
      <c r="D223" s="233">
        <v>18000</v>
      </c>
      <c r="E223" s="182"/>
      <c r="J223" s="265"/>
    </row>
    <row r="224" spans="1:10" s="2" customFormat="1" ht="15.75" x14ac:dyDescent="0.25">
      <c r="A224" s="79">
        <v>65893</v>
      </c>
      <c r="B224" s="2" t="s">
        <v>441</v>
      </c>
      <c r="D224" s="233">
        <v>50000</v>
      </c>
      <c r="E224" s="182"/>
      <c r="J224" s="265"/>
    </row>
    <row r="225" spans="1:10" s="2" customFormat="1" ht="15.75" x14ac:dyDescent="0.25">
      <c r="A225" s="79">
        <v>65895</v>
      </c>
      <c r="B225" s="2" t="s">
        <v>442</v>
      </c>
      <c r="D225" s="233">
        <v>10000</v>
      </c>
      <c r="E225" s="182"/>
      <c r="J225" s="265"/>
    </row>
    <row r="226" spans="1:10" s="2" customFormat="1" ht="15.75" x14ac:dyDescent="0.25">
      <c r="A226" s="79">
        <v>65897</v>
      </c>
      <c r="B226" s="98" t="s">
        <v>443</v>
      </c>
      <c r="D226" s="233">
        <v>88000</v>
      </c>
      <c r="E226" s="193"/>
      <c r="J226" s="265"/>
    </row>
    <row r="227" spans="1:10" s="2" customFormat="1" ht="15.75" x14ac:dyDescent="0.25">
      <c r="A227" s="79"/>
      <c r="B227" s="98"/>
      <c r="C227" s="98" t="s">
        <v>444</v>
      </c>
      <c r="D227" s="233"/>
      <c r="E227" s="182"/>
      <c r="J227" s="265"/>
    </row>
    <row r="228" spans="1:10" s="2" customFormat="1" ht="15.75" x14ac:dyDescent="0.25">
      <c r="A228" s="79"/>
      <c r="B228" s="98"/>
      <c r="C228" s="98" t="s">
        <v>445</v>
      </c>
      <c r="D228" s="233"/>
      <c r="E228" s="182"/>
      <c r="J228" s="265"/>
    </row>
    <row r="229" spans="1:10" s="2" customFormat="1" ht="15.75" x14ac:dyDescent="0.25">
      <c r="A229" s="79"/>
      <c r="B229" s="98"/>
      <c r="C229" s="98" t="s">
        <v>446</v>
      </c>
      <c r="D229" s="233"/>
      <c r="E229" s="182"/>
      <c r="J229" s="265"/>
    </row>
    <row r="230" spans="1:10" s="2" customFormat="1" ht="15.75" x14ac:dyDescent="0.25">
      <c r="A230" s="79"/>
      <c r="B230" s="98"/>
      <c r="C230" s="98" t="s">
        <v>447</v>
      </c>
      <c r="D230" s="233"/>
      <c r="E230" s="182"/>
      <c r="J230" s="265"/>
    </row>
    <row r="231" spans="1:10" s="2" customFormat="1" ht="15.75" x14ac:dyDescent="0.25">
      <c r="A231" s="79"/>
      <c r="B231" s="98"/>
      <c r="C231" s="98" t="s">
        <v>448</v>
      </c>
      <c r="D231" s="233"/>
      <c r="E231" s="182"/>
      <c r="J231" s="265"/>
    </row>
    <row r="232" spans="1:10" s="2" customFormat="1" ht="15.75" x14ac:dyDescent="0.25">
      <c r="A232" s="79"/>
      <c r="B232" s="98"/>
      <c r="C232" s="98" t="s">
        <v>449</v>
      </c>
      <c r="D232" s="233"/>
      <c r="E232" s="182"/>
      <c r="J232" s="265"/>
    </row>
    <row r="233" spans="1:10" s="2" customFormat="1" ht="15.75" x14ac:dyDescent="0.25">
      <c r="A233" s="79"/>
      <c r="B233" s="98"/>
      <c r="C233" s="263" t="s">
        <v>450</v>
      </c>
      <c r="D233" s="233"/>
      <c r="E233" s="182"/>
      <c r="J233" s="265"/>
    </row>
    <row r="234" spans="1:10" s="2" customFormat="1" ht="15.75" x14ac:dyDescent="0.25">
      <c r="A234" s="79"/>
      <c r="B234" s="98"/>
      <c r="C234" s="263" t="s">
        <v>451</v>
      </c>
      <c r="D234" s="233"/>
      <c r="E234" s="182"/>
      <c r="J234" s="265"/>
    </row>
    <row r="235" spans="1:10" s="2" customFormat="1" ht="15.75" x14ac:dyDescent="0.25">
      <c r="A235" s="79"/>
      <c r="B235" s="98"/>
      <c r="C235" s="263" t="s">
        <v>452</v>
      </c>
      <c r="D235" s="233"/>
      <c r="E235" s="182"/>
      <c r="J235" s="265"/>
    </row>
    <row r="236" spans="1:10" s="2" customFormat="1" ht="15.75" x14ac:dyDescent="0.25">
      <c r="A236" s="79">
        <v>65899</v>
      </c>
      <c r="B236" s="13" t="s">
        <v>453</v>
      </c>
      <c r="C236" s="13"/>
      <c r="D236" s="233">
        <v>46000</v>
      </c>
      <c r="E236" s="182"/>
      <c r="J236" s="265"/>
    </row>
    <row r="237" spans="1:10" s="2" customFormat="1" ht="15.75" x14ac:dyDescent="0.25">
      <c r="A237" s="127" t="s">
        <v>438</v>
      </c>
      <c r="B237" s="118"/>
      <c r="C237" s="118"/>
      <c r="D237" s="201">
        <f>SUM(D222:D236)</f>
        <v>225000</v>
      </c>
      <c r="E237" s="204">
        <f>SUM(D237)</f>
        <v>225000</v>
      </c>
      <c r="J237" s="265"/>
    </row>
    <row r="238" spans="1:10" s="2" customFormat="1" ht="15.75" x14ac:dyDescent="0.25">
      <c r="A238" s="94"/>
      <c r="D238" s="182"/>
      <c r="E238" s="187"/>
      <c r="J238" s="265"/>
    </row>
    <row r="239" spans="1:10" s="2" customFormat="1" ht="15.75" x14ac:dyDescent="0.25">
      <c r="A239" s="92" t="s">
        <v>454</v>
      </c>
      <c r="B239" s="93"/>
      <c r="C239" s="93"/>
      <c r="D239" s="202"/>
      <c r="E239" s="203"/>
      <c r="J239" s="265"/>
    </row>
    <row r="240" spans="1:10" s="2" customFormat="1" ht="15.75" x14ac:dyDescent="0.25">
      <c r="A240" s="94" t="s">
        <v>455</v>
      </c>
      <c r="D240" s="233"/>
      <c r="E240" s="182"/>
      <c r="J240" s="265"/>
    </row>
    <row r="241" spans="1:10" s="2" customFormat="1" ht="15.75" x14ac:dyDescent="0.25">
      <c r="A241" s="79">
        <v>65911</v>
      </c>
      <c r="C241" s="2" t="s">
        <v>456</v>
      </c>
      <c r="D241" s="233">
        <v>115000</v>
      </c>
      <c r="E241" s="182"/>
      <c r="J241" s="265"/>
    </row>
    <row r="242" spans="1:10" s="2" customFormat="1" ht="15.75" x14ac:dyDescent="0.25">
      <c r="A242" s="79">
        <v>65912</v>
      </c>
      <c r="C242" s="2" t="s">
        <v>112</v>
      </c>
      <c r="D242" s="233">
        <v>20000</v>
      </c>
      <c r="E242" s="182"/>
      <c r="J242" s="265"/>
    </row>
    <row r="243" spans="1:10" s="2" customFormat="1" ht="15.75" x14ac:dyDescent="0.25">
      <c r="A243" s="79">
        <v>65913</v>
      </c>
      <c r="C243" s="2" t="s">
        <v>154</v>
      </c>
      <c r="D243" s="233">
        <v>30000</v>
      </c>
      <c r="E243" s="182"/>
      <c r="J243" s="265"/>
    </row>
    <row r="244" spans="1:10" s="2" customFormat="1" ht="15.75" x14ac:dyDescent="0.25">
      <c r="A244" s="256" t="s">
        <v>455</v>
      </c>
      <c r="B244" s="252"/>
      <c r="C244" s="252"/>
      <c r="D244" s="253">
        <f>SUM(D240:D243)</f>
        <v>165000</v>
      </c>
      <c r="E244" s="253">
        <f>SUM(D244)</f>
        <v>165000</v>
      </c>
      <c r="J244" s="265"/>
    </row>
    <row r="245" spans="1:10" s="2" customFormat="1" ht="15.75" x14ac:dyDescent="0.25">
      <c r="A245" s="79"/>
      <c r="D245" s="233"/>
      <c r="E245" s="182"/>
      <c r="J245" s="265"/>
    </row>
    <row r="246" spans="1:10" s="2" customFormat="1" ht="15.75" x14ac:dyDescent="0.25">
      <c r="A246" s="94" t="s">
        <v>457</v>
      </c>
      <c r="D246" s="233"/>
      <c r="E246" s="182"/>
      <c r="J246" s="265"/>
    </row>
    <row r="247" spans="1:10" s="2" customFormat="1" ht="15.75" x14ac:dyDescent="0.25">
      <c r="A247" s="79">
        <v>65921</v>
      </c>
      <c r="C247" s="2" t="s">
        <v>397</v>
      </c>
      <c r="D247" s="233">
        <v>10000</v>
      </c>
      <c r="E247" s="182"/>
      <c r="J247" s="265"/>
    </row>
    <row r="248" spans="1:10" s="2" customFormat="1" ht="15.75" x14ac:dyDescent="0.25">
      <c r="A248" s="79">
        <v>65922</v>
      </c>
      <c r="C248" s="2" t="s">
        <v>458</v>
      </c>
      <c r="D248" s="233">
        <v>10000</v>
      </c>
      <c r="E248" s="182"/>
      <c r="J248" s="265"/>
    </row>
    <row r="249" spans="1:10" s="2" customFormat="1" ht="15.75" x14ac:dyDescent="0.25">
      <c r="A249" s="79">
        <v>65923</v>
      </c>
      <c r="C249" s="2" t="s">
        <v>154</v>
      </c>
      <c r="D249" s="233">
        <v>9000</v>
      </c>
      <c r="E249" s="182"/>
      <c r="J249" s="265"/>
    </row>
    <row r="250" spans="1:10" s="2" customFormat="1" ht="15.75" x14ac:dyDescent="0.25">
      <c r="A250" s="79">
        <v>65924</v>
      </c>
      <c r="C250" s="2" t="s">
        <v>238</v>
      </c>
      <c r="D250" s="233">
        <v>12000</v>
      </c>
      <c r="E250" s="182"/>
      <c r="J250" s="265"/>
    </row>
    <row r="251" spans="1:10" s="2" customFormat="1" ht="15.75" x14ac:dyDescent="0.25">
      <c r="A251" s="256" t="s">
        <v>457</v>
      </c>
      <c r="B251" s="252"/>
      <c r="C251" s="252"/>
      <c r="D251" s="253">
        <f>SUM(D245:D250)</f>
        <v>41000</v>
      </c>
      <c r="E251" s="253">
        <f>SUM(D251)</f>
        <v>41000</v>
      </c>
      <c r="J251" s="265"/>
    </row>
    <row r="252" spans="1:10" s="2" customFormat="1" ht="15.75" x14ac:dyDescent="0.25">
      <c r="A252" s="79"/>
      <c r="D252" s="182"/>
      <c r="E252" s="182"/>
      <c r="J252" s="265"/>
    </row>
    <row r="253" spans="1:10" s="2" customFormat="1" ht="15.75" x14ac:dyDescent="0.25">
      <c r="A253" s="125" t="s">
        <v>454</v>
      </c>
      <c r="B253" s="118"/>
      <c r="C253" s="118"/>
      <c r="D253" s="201"/>
      <c r="E253" s="204">
        <f>SUM(E251,E244)</f>
        <v>206000</v>
      </c>
      <c r="J253" s="265"/>
    </row>
    <row r="254" spans="1:10" s="2" customFormat="1" ht="15.75" x14ac:dyDescent="0.25">
      <c r="D254" s="182"/>
      <c r="E254" s="187"/>
      <c r="J254" s="265"/>
    </row>
    <row r="255" spans="1:10" s="2" customFormat="1" ht="15.75" x14ac:dyDescent="0.25">
      <c r="A255" s="92" t="s">
        <v>459</v>
      </c>
      <c r="B255" s="93"/>
      <c r="C255" s="93"/>
      <c r="D255" s="202"/>
      <c r="E255" s="203"/>
      <c r="J255" s="265"/>
    </row>
    <row r="256" spans="1:10" s="2" customFormat="1" ht="15.75" x14ac:dyDescent="0.25">
      <c r="A256" s="79">
        <v>65951</v>
      </c>
      <c r="C256" s="2" t="s">
        <v>193</v>
      </c>
      <c r="D256" s="233">
        <v>45000</v>
      </c>
      <c r="E256" s="182"/>
      <c r="J256" s="265"/>
    </row>
    <row r="257" spans="1:10" s="2" customFormat="1" ht="15.75" x14ac:dyDescent="0.25">
      <c r="A257" s="79">
        <v>65955</v>
      </c>
      <c r="C257" s="2" t="s">
        <v>460</v>
      </c>
      <c r="D257" s="233">
        <v>10000</v>
      </c>
      <c r="E257" s="182"/>
      <c r="J257" s="265"/>
    </row>
    <row r="258" spans="1:10" s="2" customFormat="1" ht="15.75" x14ac:dyDescent="0.25">
      <c r="A258" s="79">
        <v>65957</v>
      </c>
      <c r="C258" s="2" t="s">
        <v>461</v>
      </c>
      <c r="D258" s="233">
        <v>3000</v>
      </c>
      <c r="E258" s="182"/>
      <c r="J258" s="265"/>
    </row>
    <row r="259" spans="1:10" s="2" customFormat="1" ht="15.75" x14ac:dyDescent="0.25">
      <c r="A259" s="95">
        <v>65958</v>
      </c>
      <c r="C259" s="98" t="s">
        <v>462</v>
      </c>
      <c r="D259" s="233">
        <v>10000</v>
      </c>
      <c r="E259" s="193"/>
      <c r="J259" s="265"/>
    </row>
    <row r="260" spans="1:10" s="2" customFormat="1" ht="15.75" x14ac:dyDescent="0.25">
      <c r="A260" s="79">
        <v>65959</v>
      </c>
      <c r="C260" s="2" t="s">
        <v>463</v>
      </c>
      <c r="D260" s="233">
        <v>5000</v>
      </c>
      <c r="E260" s="182"/>
      <c r="J260" s="265"/>
    </row>
    <row r="261" spans="1:10" s="2" customFormat="1" ht="15.75" x14ac:dyDescent="0.25">
      <c r="A261" s="125" t="s">
        <v>459</v>
      </c>
      <c r="B261" s="118"/>
      <c r="C261" s="118"/>
      <c r="D261" s="201">
        <f>SUM(D256:D260)</f>
        <v>73000</v>
      </c>
      <c r="E261" s="204">
        <f>SUM(D261)</f>
        <v>73000</v>
      </c>
      <c r="J261" s="265"/>
    </row>
    <row r="262" spans="1:10" s="2" customFormat="1" ht="15.75" x14ac:dyDescent="0.25">
      <c r="D262" s="182"/>
      <c r="E262" s="187"/>
      <c r="J262" s="265"/>
    </row>
    <row r="263" spans="1:10" s="2" customFormat="1" ht="15.75" x14ac:dyDescent="0.25">
      <c r="A263" s="92" t="s">
        <v>464</v>
      </c>
      <c r="B263" s="93"/>
      <c r="C263" s="93"/>
      <c r="D263" s="202"/>
      <c r="E263" s="203"/>
      <c r="J263" s="265"/>
    </row>
    <row r="264" spans="1:10" s="2" customFormat="1" ht="15.75" x14ac:dyDescent="0.25">
      <c r="A264" s="79">
        <v>66951</v>
      </c>
      <c r="C264" s="2" t="s">
        <v>250</v>
      </c>
      <c r="D264" s="233">
        <v>10000</v>
      </c>
      <c r="E264" s="182"/>
      <c r="J264" s="265"/>
    </row>
    <row r="265" spans="1:10" s="2" customFormat="1" ht="15.75" x14ac:dyDescent="0.25">
      <c r="A265" s="79">
        <v>66952</v>
      </c>
      <c r="C265" s="2" t="s">
        <v>465</v>
      </c>
      <c r="D265" s="233">
        <v>2000</v>
      </c>
      <c r="E265" s="182"/>
      <c r="J265" s="265"/>
    </row>
    <row r="266" spans="1:10" s="2" customFormat="1" ht="15.75" x14ac:dyDescent="0.25">
      <c r="A266" s="79">
        <v>66953</v>
      </c>
      <c r="C266" s="2" t="s">
        <v>466</v>
      </c>
      <c r="D266" s="233">
        <v>3500</v>
      </c>
      <c r="E266" s="182"/>
      <c r="J266" s="265"/>
    </row>
    <row r="267" spans="1:10" s="2" customFormat="1" ht="15.75" x14ac:dyDescent="0.25">
      <c r="A267" s="79">
        <v>66954</v>
      </c>
      <c r="C267" s="2" t="s">
        <v>467</v>
      </c>
      <c r="D267" s="233">
        <v>5000</v>
      </c>
      <c r="E267" s="182"/>
      <c r="J267" s="265"/>
    </row>
    <row r="268" spans="1:10" s="2" customFormat="1" ht="15.75" x14ac:dyDescent="0.25">
      <c r="A268" s="125" t="s">
        <v>468</v>
      </c>
      <c r="B268" s="120"/>
      <c r="C268" s="120"/>
      <c r="D268" s="209">
        <f>SUM(D264:D267)</f>
        <v>20500</v>
      </c>
      <c r="E268" s="204">
        <f>SUM(D268)</f>
        <v>20500</v>
      </c>
      <c r="J268" s="265"/>
    </row>
    <row r="269" spans="1:10" s="2" customFormat="1" ht="15.75" x14ac:dyDescent="0.25">
      <c r="A269" s="277"/>
      <c r="B269" s="278"/>
      <c r="C269" s="278"/>
      <c r="D269" s="279"/>
      <c r="E269" s="280"/>
      <c r="J269" s="265"/>
    </row>
    <row r="270" spans="1:10" s="2" customFormat="1" ht="15.75" x14ac:dyDescent="0.25">
      <c r="A270" s="92" t="s">
        <v>526</v>
      </c>
      <c r="B270" s="93"/>
      <c r="C270" s="93"/>
      <c r="D270" s="202"/>
      <c r="E270" s="203"/>
      <c r="J270" s="265"/>
    </row>
    <row r="271" spans="1:10" s="2" customFormat="1" ht="15.75" x14ac:dyDescent="0.25">
      <c r="A271" s="79">
        <v>71001</v>
      </c>
      <c r="C271" s="2" t="s">
        <v>527</v>
      </c>
      <c r="D271" s="233">
        <v>0</v>
      </c>
      <c r="E271" s="182"/>
      <c r="J271" s="265"/>
    </row>
    <row r="272" spans="1:10" s="2" customFormat="1" ht="15.75" x14ac:dyDescent="0.25">
      <c r="A272" s="79">
        <v>71099</v>
      </c>
      <c r="C272" s="2" t="s">
        <v>528</v>
      </c>
      <c r="D272" s="233">
        <v>0</v>
      </c>
      <c r="E272" s="182"/>
      <c r="J272" s="265"/>
    </row>
    <row r="273" spans="1:10" s="2" customFormat="1" ht="15.75" x14ac:dyDescent="0.25">
      <c r="A273" s="125" t="s">
        <v>529</v>
      </c>
      <c r="B273" s="118"/>
      <c r="C273" s="118"/>
      <c r="D273" s="201">
        <f>SUM(D271:D272)</f>
        <v>0</v>
      </c>
      <c r="E273" s="204">
        <f>SUM(D273)</f>
        <v>0</v>
      </c>
      <c r="J273" s="265"/>
    </row>
    <row r="274" spans="1:10" s="2" customFormat="1" ht="15.75" x14ac:dyDescent="0.25">
      <c r="A274" s="277"/>
      <c r="B274" s="278"/>
      <c r="C274" s="278"/>
      <c r="D274" s="279"/>
      <c r="E274" s="280"/>
      <c r="J274" s="265"/>
    </row>
    <row r="275" spans="1:10" s="2" customFormat="1" ht="15.75" x14ac:dyDescent="0.25">
      <c r="D275" s="182"/>
      <c r="E275" s="187"/>
      <c r="J275" s="265"/>
    </row>
    <row r="276" spans="1:10" s="2" customFormat="1" ht="15.75" x14ac:dyDescent="0.25">
      <c r="A276" s="90" t="s">
        <v>469</v>
      </c>
      <c r="B276" s="91"/>
      <c r="C276" s="91"/>
      <c r="D276" s="191"/>
      <c r="E276" s="128">
        <f>SUM(E110,E132,E141,E151,E177,E182,E197,E210,E215,E220,E237,E253,E261,E268)</f>
        <v>12120994.16</v>
      </c>
      <c r="J276" s="265"/>
    </row>
    <row r="277" spans="1:10" s="2" customFormat="1" ht="15.75" x14ac:dyDescent="0.25">
      <c r="A277" s="90" t="s">
        <v>300</v>
      </c>
      <c r="B277" s="91"/>
      <c r="C277" s="91"/>
      <c r="D277" s="191"/>
      <c r="E277" s="128">
        <f>SUM(E276,E44)</f>
        <v>12646494.16</v>
      </c>
      <c r="J277" s="265"/>
    </row>
    <row r="278" spans="1:10" s="2" customFormat="1" ht="15.75" x14ac:dyDescent="0.25">
      <c r="A278" s="129"/>
      <c r="B278" s="12"/>
      <c r="C278" s="12"/>
      <c r="D278" s="210"/>
      <c r="E278" s="211"/>
      <c r="J278" s="265"/>
    </row>
    <row r="279" spans="1:10" s="2" customFormat="1" ht="15.75" x14ac:dyDescent="0.25">
      <c r="A279" s="130" t="s">
        <v>470</v>
      </c>
      <c r="B279" s="131"/>
      <c r="C279" s="131"/>
      <c r="D279" s="166"/>
      <c r="E279" s="167"/>
      <c r="J279" s="265"/>
    </row>
    <row r="280" spans="1:10" s="2" customFormat="1" ht="15.75" x14ac:dyDescent="0.25">
      <c r="A280" s="132" t="s">
        <v>471</v>
      </c>
      <c r="B280" s="133"/>
      <c r="C280" s="133"/>
      <c r="D280" s="212"/>
      <c r="E280" s="213"/>
      <c r="J280" s="265"/>
    </row>
    <row r="281" spans="1:10" s="2" customFormat="1" ht="15.75" x14ac:dyDescent="0.25">
      <c r="A281" s="101">
        <v>14446</v>
      </c>
      <c r="C281" s="2" t="s">
        <v>472</v>
      </c>
      <c r="D281" s="237">
        <v>0</v>
      </c>
      <c r="E281" s="187"/>
      <c r="J281" s="265"/>
    </row>
    <row r="282" spans="1:10" s="2" customFormat="1" ht="15.75" x14ac:dyDescent="0.25">
      <c r="A282" s="79">
        <v>75392</v>
      </c>
      <c r="C282" s="2" t="s">
        <v>21</v>
      </c>
      <c r="D282" s="233">
        <v>0</v>
      </c>
      <c r="E282" s="187"/>
      <c r="J282" s="265"/>
    </row>
    <row r="283" spans="1:10" s="2" customFormat="1" ht="15.75" x14ac:dyDescent="0.25">
      <c r="A283" s="79">
        <v>75391</v>
      </c>
      <c r="C283" s="2" t="s">
        <v>19</v>
      </c>
      <c r="D283" s="233">
        <v>0</v>
      </c>
      <c r="E283" s="187"/>
      <c r="J283" s="265"/>
    </row>
    <row r="284" spans="1:10" s="2" customFormat="1" ht="15.75" x14ac:dyDescent="0.25">
      <c r="A284" s="101">
        <v>14440</v>
      </c>
      <c r="C284" s="2" t="s">
        <v>473</v>
      </c>
      <c r="D284" s="233">
        <v>0</v>
      </c>
      <c r="E284" s="187"/>
      <c r="J284" s="265"/>
    </row>
    <row r="285" spans="1:10" s="2" customFormat="1" ht="15.75" x14ac:dyDescent="0.25">
      <c r="A285" s="125" t="s">
        <v>471</v>
      </c>
      <c r="B285" s="118"/>
      <c r="C285" s="118"/>
      <c r="D285" s="201">
        <f>SUM(D281:D284)</f>
        <v>0</v>
      </c>
      <c r="E285" s="204">
        <f>SUM(D285)</f>
        <v>0</v>
      </c>
      <c r="J285" s="265"/>
    </row>
    <row r="286" spans="1:10" s="2" customFormat="1" ht="18.75" customHeight="1" thickBot="1" x14ac:dyDescent="0.3">
      <c r="A286" s="268" t="s">
        <v>304</v>
      </c>
      <c r="B286" s="268"/>
      <c r="C286" s="268"/>
      <c r="D286" s="268"/>
      <c r="E286" s="268"/>
      <c r="J286" s="265"/>
    </row>
    <row r="287" spans="1:10" s="2" customFormat="1" ht="20.25" customHeight="1" x14ac:dyDescent="0.25">
      <c r="A287" s="160" t="s">
        <v>304</v>
      </c>
      <c r="B287" s="134"/>
      <c r="C287" s="134"/>
      <c r="D287" s="176"/>
      <c r="E287" s="176"/>
      <c r="J287" s="265"/>
    </row>
    <row r="288" spans="1:10" s="2" customFormat="1" ht="20.25" customHeight="1" x14ac:dyDescent="0.25">
      <c r="A288" s="135"/>
      <c r="B288" s="136"/>
      <c r="C288" s="136"/>
      <c r="D288" s="179"/>
      <c r="E288" s="179"/>
      <c r="J288" s="265"/>
    </row>
    <row r="289" spans="1:10" s="2" customFormat="1" ht="15.75" x14ac:dyDescent="0.25">
      <c r="A289" s="130" t="s">
        <v>474</v>
      </c>
      <c r="B289" s="131"/>
      <c r="C289" s="131"/>
      <c r="D289" s="166"/>
      <c r="E289" s="167"/>
      <c r="J289" s="265"/>
    </row>
    <row r="290" spans="1:10" s="2" customFormat="1" ht="15.75" x14ac:dyDescent="0.25">
      <c r="A290" s="132" t="s">
        <v>475</v>
      </c>
      <c r="B290" s="133"/>
      <c r="C290" s="133"/>
      <c r="D290" s="212"/>
      <c r="E290" s="213"/>
      <c r="J290" s="265"/>
    </row>
    <row r="291" spans="1:10" s="2" customFormat="1" ht="15.75" x14ac:dyDescent="0.25">
      <c r="A291" s="95">
        <v>90105</v>
      </c>
      <c r="C291" s="98" t="s">
        <v>476</v>
      </c>
      <c r="D291" s="233">
        <v>75000</v>
      </c>
      <c r="E291" s="193"/>
      <c r="J291" s="265"/>
    </row>
    <row r="292" spans="1:10" s="2" customFormat="1" ht="15.75" x14ac:dyDescent="0.25">
      <c r="A292" s="137" t="s">
        <v>477</v>
      </c>
      <c r="B292" s="131"/>
      <c r="C292" s="131"/>
      <c r="D292" s="214">
        <f>SUM(D291)</f>
        <v>75000</v>
      </c>
      <c r="E292" s="215">
        <f>SUM(D292)</f>
        <v>75000</v>
      </c>
      <c r="J292" s="265"/>
    </row>
    <row r="293" spans="1:10" s="2" customFormat="1" ht="15.75" x14ac:dyDescent="0.25">
      <c r="D293" s="182"/>
      <c r="E293" s="187"/>
      <c r="J293" s="265"/>
    </row>
    <row r="294" spans="1:10" s="2" customFormat="1" ht="15.75" x14ac:dyDescent="0.25">
      <c r="A294" s="132" t="s">
        <v>478</v>
      </c>
      <c r="B294" s="133"/>
      <c r="C294" s="133"/>
      <c r="D294" s="212"/>
      <c r="E294" s="213"/>
      <c r="J294" s="265"/>
    </row>
    <row r="295" spans="1:10" s="2" customFormat="1" ht="15.75" x14ac:dyDescent="0.25">
      <c r="A295" s="95">
        <v>90210</v>
      </c>
      <c r="C295" s="98" t="s">
        <v>479</v>
      </c>
      <c r="D295" s="233">
        <v>500000</v>
      </c>
      <c r="E295" s="193"/>
      <c r="J295" s="265"/>
    </row>
    <row r="296" spans="1:10" s="2" customFormat="1" ht="15.75" x14ac:dyDescent="0.25">
      <c r="A296" s="95">
        <v>90211</v>
      </c>
      <c r="C296" s="98" t="s">
        <v>480</v>
      </c>
      <c r="D296" s="233">
        <v>0</v>
      </c>
      <c r="E296" s="193"/>
      <c r="J296" s="265"/>
    </row>
    <row r="297" spans="1:10" s="2" customFormat="1" ht="15.75" x14ac:dyDescent="0.25">
      <c r="A297" s="137" t="s">
        <v>481</v>
      </c>
      <c r="B297" s="131"/>
      <c r="C297" s="131"/>
      <c r="D297" s="214">
        <f>SUM(D295:D296)</f>
        <v>500000</v>
      </c>
      <c r="E297" s="215">
        <f>SUM(D297)</f>
        <v>500000</v>
      </c>
      <c r="J297" s="265"/>
    </row>
    <row r="298" spans="1:10" s="2" customFormat="1" ht="15.75" x14ac:dyDescent="0.25">
      <c r="D298" s="182"/>
      <c r="E298" s="187"/>
      <c r="J298" s="265"/>
    </row>
    <row r="299" spans="1:10" s="2" customFormat="1" ht="15.75" x14ac:dyDescent="0.25">
      <c r="A299" s="132" t="s">
        <v>482</v>
      </c>
      <c r="B299" s="133"/>
      <c r="C299" s="133"/>
      <c r="D299" s="212"/>
      <c r="E299" s="213"/>
      <c r="J299" s="265"/>
    </row>
    <row r="300" spans="1:10" s="2" customFormat="1" ht="15.75" x14ac:dyDescent="0.25">
      <c r="A300" s="79">
        <v>90403</v>
      </c>
      <c r="C300" s="2" t="s">
        <v>483</v>
      </c>
      <c r="D300" s="233">
        <v>160000</v>
      </c>
      <c r="E300" s="182"/>
      <c r="J300" s="265"/>
    </row>
    <row r="301" spans="1:10" s="2" customFormat="1" ht="15.75" x14ac:dyDescent="0.25">
      <c r="A301" s="79"/>
      <c r="E301" s="182"/>
      <c r="J301" s="265"/>
    </row>
    <row r="302" spans="1:10" s="2" customFormat="1" ht="15.75" x14ac:dyDescent="0.25">
      <c r="A302" s="79"/>
      <c r="E302" s="182"/>
      <c r="J302" s="265"/>
    </row>
    <row r="303" spans="1:10" s="2" customFormat="1" ht="15.75" x14ac:dyDescent="0.25">
      <c r="A303" s="138" t="s">
        <v>484</v>
      </c>
      <c r="B303" s="131"/>
      <c r="C303" s="131"/>
      <c r="D303" s="214">
        <f>SUM(D300:D302)</f>
        <v>160000</v>
      </c>
      <c r="E303" s="215">
        <f>SUM(D303)</f>
        <v>160000</v>
      </c>
      <c r="J303" s="265"/>
    </row>
    <row r="304" spans="1:10" s="2" customFormat="1" ht="15.75" x14ac:dyDescent="0.25">
      <c r="A304" s="79"/>
      <c r="D304" s="182"/>
      <c r="E304" s="182"/>
      <c r="J304" s="265"/>
    </row>
    <row r="305" spans="1:10" s="2" customFormat="1" ht="15.75" x14ac:dyDescent="0.25">
      <c r="A305" s="132" t="s">
        <v>485</v>
      </c>
      <c r="B305" s="133"/>
      <c r="C305" s="133"/>
      <c r="D305" s="212"/>
      <c r="E305" s="213"/>
      <c r="J305" s="265"/>
    </row>
    <row r="306" spans="1:10" s="2" customFormat="1" ht="15.75" x14ac:dyDescent="0.25">
      <c r="A306" s="139">
        <v>90312</v>
      </c>
      <c r="C306" s="2" t="s">
        <v>486</v>
      </c>
      <c r="D306" s="233">
        <v>0</v>
      </c>
      <c r="E306" s="187"/>
      <c r="J306" s="265"/>
    </row>
    <row r="307" spans="1:10" s="2" customFormat="1" ht="15.75" x14ac:dyDescent="0.25">
      <c r="A307" s="139">
        <v>90309</v>
      </c>
      <c r="C307" s="2" t="s">
        <v>487</v>
      </c>
      <c r="D307" s="233">
        <v>20500</v>
      </c>
      <c r="E307" s="187"/>
      <c r="J307" s="265"/>
    </row>
    <row r="308" spans="1:10" s="2" customFormat="1" ht="15.75" x14ac:dyDescent="0.25">
      <c r="A308" s="139">
        <v>90310</v>
      </c>
      <c r="C308" s="2" t="s">
        <v>488</v>
      </c>
      <c r="D308" s="233">
        <v>0</v>
      </c>
      <c r="E308" s="187"/>
      <c r="J308" s="265"/>
    </row>
    <row r="309" spans="1:10" s="2" customFormat="1" ht="15.75" x14ac:dyDescent="0.25">
      <c r="A309" s="139">
        <v>90327</v>
      </c>
      <c r="C309" s="2" t="s">
        <v>489</v>
      </c>
      <c r="D309" s="233">
        <v>10000</v>
      </c>
      <c r="E309" s="187"/>
      <c r="J309" s="265"/>
    </row>
    <row r="310" spans="1:10" s="2" customFormat="1" ht="15.75" x14ac:dyDescent="0.25">
      <c r="A310" s="139">
        <v>90328</v>
      </c>
      <c r="C310" s="2" t="s">
        <v>490</v>
      </c>
      <c r="D310" s="233">
        <v>20000</v>
      </c>
      <c r="E310" s="187"/>
      <c r="J310" s="265"/>
    </row>
    <row r="311" spans="1:10" s="2" customFormat="1" ht="15.75" x14ac:dyDescent="0.25">
      <c r="A311" s="139">
        <v>90329</v>
      </c>
      <c r="C311" s="2" t="s">
        <v>491</v>
      </c>
      <c r="D311" s="140">
        <v>28000</v>
      </c>
      <c r="E311" s="187"/>
      <c r="J311" s="265"/>
    </row>
    <row r="312" spans="1:10" s="2" customFormat="1" ht="15.75" x14ac:dyDescent="0.25">
      <c r="A312" s="139">
        <v>90330</v>
      </c>
      <c r="C312" s="2" t="s">
        <v>492</v>
      </c>
      <c r="D312" s="140">
        <v>10000</v>
      </c>
      <c r="E312" s="187"/>
      <c r="J312" s="265"/>
    </row>
    <row r="313" spans="1:10" s="2" customFormat="1" ht="15.75" x14ac:dyDescent="0.25">
      <c r="A313" s="139">
        <v>90331</v>
      </c>
      <c r="C313" s="2" t="s">
        <v>493</v>
      </c>
      <c r="D313" s="140">
        <v>8500</v>
      </c>
      <c r="E313" s="187"/>
      <c r="J313" s="265"/>
    </row>
    <row r="314" spans="1:10" s="2" customFormat="1" ht="15.75" x14ac:dyDescent="0.25">
      <c r="A314" s="139">
        <v>90332</v>
      </c>
      <c r="C314" s="2" t="s">
        <v>494</v>
      </c>
      <c r="D314" s="233">
        <v>30000</v>
      </c>
      <c r="E314" s="187"/>
      <c r="J314" s="265"/>
    </row>
    <row r="315" spans="1:10" s="2" customFormat="1" ht="15.75" x14ac:dyDescent="0.25">
      <c r="A315" s="139">
        <v>90333</v>
      </c>
      <c r="C315" s="2" t="s">
        <v>495</v>
      </c>
      <c r="D315" s="233">
        <v>19000</v>
      </c>
      <c r="E315" s="187"/>
      <c r="J315" s="265"/>
    </row>
    <row r="316" spans="1:10" s="2" customFormat="1" ht="15.75" x14ac:dyDescent="0.25">
      <c r="A316" s="139">
        <v>90334</v>
      </c>
      <c r="C316" s="2" t="s">
        <v>496</v>
      </c>
      <c r="D316" s="233">
        <v>0</v>
      </c>
      <c r="E316" s="187"/>
      <c r="J316" s="265"/>
    </row>
    <row r="317" spans="1:10" s="2" customFormat="1" ht="15.75" x14ac:dyDescent="0.25">
      <c r="A317" s="139"/>
      <c r="C317" s="2" t="s">
        <v>304</v>
      </c>
      <c r="D317" s="233"/>
      <c r="E317" s="187"/>
      <c r="J317" s="265"/>
    </row>
    <row r="318" spans="1:10" s="2" customFormat="1" ht="15.75" x14ac:dyDescent="0.25">
      <c r="A318" s="139"/>
      <c r="D318" s="233"/>
      <c r="E318" s="187"/>
      <c r="J318" s="265"/>
    </row>
    <row r="319" spans="1:10" s="2" customFormat="1" ht="15.75" x14ac:dyDescent="0.25">
      <c r="A319" s="139"/>
      <c r="D319" s="233"/>
      <c r="E319" s="187"/>
      <c r="J319" s="265"/>
    </row>
    <row r="320" spans="1:10" s="2" customFormat="1" ht="15.75" x14ac:dyDescent="0.25">
      <c r="A320" s="139"/>
      <c r="D320" s="233"/>
      <c r="E320" s="187"/>
      <c r="J320" s="265"/>
    </row>
    <row r="321" spans="1:10" s="2" customFormat="1" ht="15.75" x14ac:dyDescent="0.25">
      <c r="A321" s="138" t="s">
        <v>497</v>
      </c>
      <c r="B321" s="131"/>
      <c r="C321" s="131"/>
      <c r="D321" s="214">
        <f>SUM(D306:D320)</f>
        <v>146000</v>
      </c>
      <c r="E321" s="215">
        <f>SUM(D321)</f>
        <v>146000</v>
      </c>
      <c r="J321" s="265"/>
    </row>
    <row r="322" spans="1:10" s="2" customFormat="1" ht="15.75" x14ac:dyDescent="0.25">
      <c r="A322" s="139"/>
      <c r="D322" s="182"/>
      <c r="E322" s="187"/>
      <c r="J322" s="265"/>
    </row>
    <row r="323" spans="1:10" s="2" customFormat="1" ht="15.75" x14ac:dyDescent="0.25">
      <c r="A323" s="79"/>
      <c r="D323" s="182"/>
      <c r="E323" s="182"/>
      <c r="J323" s="265"/>
    </row>
    <row r="324" spans="1:10" s="2" customFormat="1" ht="15.75" x14ac:dyDescent="0.25">
      <c r="A324" s="118" t="s">
        <v>498</v>
      </c>
      <c r="B324" s="118"/>
      <c r="C324" s="118"/>
      <c r="D324" s="201"/>
      <c r="E324" s="204">
        <f>SUM(E321,E303,E297,E292)</f>
        <v>881000</v>
      </c>
      <c r="J324" s="265"/>
    </row>
    <row r="325" spans="1:10" s="2" customFormat="1" ht="15.75" x14ac:dyDescent="0.25">
      <c r="D325" s="182"/>
      <c r="E325" s="187"/>
      <c r="J325" s="265"/>
    </row>
    <row r="326" spans="1:10" s="2" customFormat="1" ht="15.75" x14ac:dyDescent="0.25">
      <c r="A326" s="141" t="s">
        <v>499</v>
      </c>
      <c r="B326" s="142"/>
      <c r="C326" s="142"/>
      <c r="D326" s="216"/>
      <c r="E326" s="217"/>
      <c r="J326" s="265"/>
    </row>
    <row r="327" spans="1:10" s="2" customFormat="1" ht="15.75" x14ac:dyDescent="0.25">
      <c r="D327" s="182"/>
      <c r="E327" s="187"/>
      <c r="J327" s="265"/>
    </row>
    <row r="328" spans="1:10" s="2" customFormat="1" ht="15.75" x14ac:dyDescent="0.25">
      <c r="A328" s="143" t="s">
        <v>500</v>
      </c>
      <c r="B328" s="144"/>
      <c r="C328" s="144"/>
      <c r="D328" s="218"/>
      <c r="E328" s="219"/>
      <c r="J328" s="265"/>
    </row>
    <row r="329" spans="1:10" s="2" customFormat="1" ht="15.75" x14ac:dyDescent="0.25">
      <c r="A329" s="79">
        <v>90521</v>
      </c>
      <c r="B329" s="2" t="s">
        <v>38</v>
      </c>
      <c r="D329" s="106">
        <v>292309</v>
      </c>
      <c r="E329" s="182"/>
      <c r="J329" s="265"/>
    </row>
    <row r="330" spans="1:10" s="2" customFormat="1" ht="15.75" x14ac:dyDescent="0.25">
      <c r="A330" s="79">
        <v>90522</v>
      </c>
      <c r="B330" s="2" t="s">
        <v>501</v>
      </c>
      <c r="D330" s="106">
        <v>239277</v>
      </c>
      <c r="E330" s="182"/>
      <c r="J330" s="265"/>
    </row>
    <row r="331" spans="1:10" s="2" customFormat="1" ht="15.75" x14ac:dyDescent="0.25">
      <c r="A331" s="145"/>
      <c r="B331" s="146" t="s">
        <v>502</v>
      </c>
      <c r="C331" s="146"/>
      <c r="D331" s="220">
        <f>SUM(D329:D330)</f>
        <v>531586</v>
      </c>
      <c r="E331" s="221">
        <f>SUM(D331)</f>
        <v>531586</v>
      </c>
      <c r="J331" s="265"/>
    </row>
    <row r="332" spans="1:10" s="2" customFormat="1" ht="15.75" x14ac:dyDescent="0.25">
      <c r="D332" s="182"/>
      <c r="E332" s="187"/>
      <c r="J332" s="265"/>
    </row>
    <row r="333" spans="1:10" s="2" customFormat="1" ht="15.75" x14ac:dyDescent="0.25">
      <c r="A333" s="143" t="s">
        <v>503</v>
      </c>
      <c r="B333" s="143"/>
      <c r="C333" s="143"/>
      <c r="D333" s="222"/>
      <c r="E333" s="223"/>
      <c r="J333" s="265"/>
    </row>
    <row r="334" spans="1:10" s="2" customFormat="1" ht="15.75" x14ac:dyDescent="0.25">
      <c r="A334" s="79">
        <v>90531</v>
      </c>
      <c r="B334" s="2" t="s">
        <v>504</v>
      </c>
      <c r="D334" s="106">
        <v>162500</v>
      </c>
      <c r="E334" s="182"/>
      <c r="J334" s="265"/>
    </row>
    <row r="335" spans="1:10" s="2" customFormat="1" ht="15.75" x14ac:dyDescent="0.25">
      <c r="A335" s="79">
        <v>90532</v>
      </c>
      <c r="B335" s="2" t="s">
        <v>48</v>
      </c>
      <c r="D335" s="106">
        <v>162500</v>
      </c>
      <c r="E335" s="182"/>
      <c r="J335" s="265"/>
    </row>
    <row r="336" spans="1:10" s="2" customFormat="1" ht="15.75" x14ac:dyDescent="0.25">
      <c r="A336" s="145"/>
      <c r="B336" s="146" t="s">
        <v>505</v>
      </c>
      <c r="C336" s="146"/>
      <c r="D336" s="220">
        <f>SUM(D334:D335)</f>
        <v>325000</v>
      </c>
      <c r="E336" s="221">
        <f>SUM(D336)</f>
        <v>325000</v>
      </c>
      <c r="J336" s="265"/>
    </row>
    <row r="337" spans="1:10" s="2" customFormat="1" ht="15.75" x14ac:dyDescent="0.25">
      <c r="D337" s="182"/>
      <c r="E337" s="187"/>
      <c r="J337" s="265"/>
    </row>
    <row r="338" spans="1:10" s="2" customFormat="1" ht="15.75" x14ac:dyDescent="0.25">
      <c r="A338" s="143" t="s">
        <v>506</v>
      </c>
      <c r="B338" s="144"/>
      <c r="C338" s="144"/>
      <c r="D338" s="218"/>
      <c r="E338" s="219"/>
      <c r="J338" s="265"/>
    </row>
    <row r="339" spans="1:10" s="2" customFormat="1" ht="15.75" x14ac:dyDescent="0.25">
      <c r="A339" s="79">
        <v>90540</v>
      </c>
      <c r="B339" s="2" t="s">
        <v>507</v>
      </c>
      <c r="D339" s="106">
        <v>54200</v>
      </c>
      <c r="E339" s="182"/>
      <c r="J339" s="265"/>
    </row>
    <row r="340" spans="1:10" s="2" customFormat="1" ht="15.75" x14ac:dyDescent="0.25">
      <c r="A340" s="79">
        <v>90540</v>
      </c>
      <c r="B340" s="2" t="s">
        <v>508</v>
      </c>
      <c r="D340" s="233">
        <v>54200</v>
      </c>
      <c r="E340" s="182"/>
      <c r="J340" s="265"/>
    </row>
    <row r="341" spans="1:10" s="2" customFormat="1" ht="15.75" x14ac:dyDescent="0.25">
      <c r="A341" s="145"/>
      <c r="B341" s="146" t="s">
        <v>509</v>
      </c>
      <c r="C341" s="146"/>
      <c r="D341" s="220">
        <f>SUM(D339:D340)</f>
        <v>108400</v>
      </c>
      <c r="E341" s="221">
        <f>SUM(D341)</f>
        <v>108400</v>
      </c>
      <c r="J341" s="265"/>
    </row>
    <row r="342" spans="1:10" s="2" customFormat="1" ht="15.75" x14ac:dyDescent="0.25">
      <c r="D342" s="182"/>
      <c r="E342" s="187"/>
      <c r="J342" s="265"/>
    </row>
    <row r="343" spans="1:10" s="2" customFormat="1" ht="15.75" x14ac:dyDescent="0.25">
      <c r="A343" s="143" t="s">
        <v>499</v>
      </c>
      <c r="B343" s="147"/>
      <c r="C343" s="147"/>
      <c r="D343" s="224"/>
      <c r="E343" s="225">
        <f>SUM(E341,E336,E331)</f>
        <v>964986</v>
      </c>
      <c r="J343" s="265"/>
    </row>
    <row r="344" spans="1:10" s="2" customFormat="1" ht="15.75" x14ac:dyDescent="0.25">
      <c r="A344" s="139"/>
      <c r="B344" s="12"/>
      <c r="C344" s="12"/>
      <c r="D344" s="210"/>
      <c r="E344" s="211"/>
      <c r="J344" s="265"/>
    </row>
    <row r="345" spans="1:10" s="2" customFormat="1" ht="15.75" x14ac:dyDescent="0.25">
      <c r="A345" s="148" t="s">
        <v>510</v>
      </c>
      <c r="B345" s="149"/>
      <c r="C345" s="149"/>
      <c r="D345" s="226"/>
      <c r="E345" s="150">
        <f>SUM(E324,E343)</f>
        <v>1845986</v>
      </c>
      <c r="J345" s="265"/>
    </row>
    <row r="346" spans="1:10" s="2" customFormat="1" ht="15.75" x14ac:dyDescent="0.25">
      <c r="A346" s="94"/>
      <c r="B346" s="12"/>
      <c r="C346" s="12"/>
      <c r="D346" s="210"/>
      <c r="E346" s="211"/>
      <c r="J346" s="265"/>
    </row>
    <row r="347" spans="1:10" s="2" customFormat="1" ht="16.5" thickBot="1" x14ac:dyDescent="0.3">
      <c r="A347" s="151" t="s">
        <v>511</v>
      </c>
      <c r="B347" s="152"/>
      <c r="C347" s="152"/>
      <c r="D347" s="227"/>
      <c r="E347" s="157">
        <f>SUM(E29,E285)</f>
        <v>14022500</v>
      </c>
      <c r="J347" s="265"/>
    </row>
    <row r="348" spans="1:10" s="2" customFormat="1" ht="16.5" thickBot="1" x14ac:dyDescent="0.3">
      <c r="A348" s="153" t="s">
        <v>512</v>
      </c>
      <c r="B348" s="154"/>
      <c r="C348" s="165"/>
      <c r="D348" s="228"/>
      <c r="E348" s="158">
        <f>SUM(E277,E345)</f>
        <v>14492480.16</v>
      </c>
      <c r="J348" s="265"/>
    </row>
    <row r="349" spans="1:10" s="2" customFormat="1" ht="15.75" x14ac:dyDescent="0.25">
      <c r="A349" s="155" t="s">
        <v>513</v>
      </c>
      <c r="B349" s="156"/>
      <c r="C349" s="156"/>
      <c r="D349" s="229"/>
      <c r="E349" s="159">
        <f>SUM(E347-E348)</f>
        <v>-469980.16000000015</v>
      </c>
      <c r="J349" s="265"/>
    </row>
    <row r="350" spans="1:10" s="2" customFormat="1" ht="15.75" x14ac:dyDescent="0.25">
      <c r="A350" s="94"/>
      <c r="B350" s="12"/>
      <c r="C350" s="12"/>
      <c r="D350" s="174"/>
      <c r="E350" s="175"/>
      <c r="J350" s="265"/>
    </row>
    <row r="351" spans="1:10" s="2" customFormat="1" ht="15.75" x14ac:dyDescent="0.25">
      <c r="D351" s="173"/>
      <c r="E351" s="168"/>
      <c r="J351" s="265"/>
    </row>
  </sheetData>
  <mergeCells count="5">
    <mergeCell ref="A286:E286"/>
    <mergeCell ref="A4:E4"/>
    <mergeCell ref="A31:E31"/>
    <mergeCell ref="A46:E46"/>
    <mergeCell ref="A3:E3"/>
  </mergeCells>
  <printOptions horizontalCentered="1" gridLines="1"/>
  <pageMargins left="0.2" right="0.2" top="0.25" bottom="0" header="0.3" footer="0.3"/>
  <pageSetup fitToHeight="0" orientation="portrait" r:id="rId1"/>
  <headerFooter>
    <oddFooter>&amp;C&amp;P</oddFooter>
  </headerFooter>
  <rowBreaks count="2" manualBreakCount="2">
    <brk id="45" max="5" man="1"/>
    <brk id="284" max="6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78054C6CB6F44985C3423F7FC20255" ma:contentTypeVersion="4" ma:contentTypeDescription="Create a new document." ma:contentTypeScope="" ma:versionID="6f00c80ea5e3df294763e28bc8db9368">
  <xsd:schema xmlns:xsd="http://www.w3.org/2001/XMLSchema" xmlns:xs="http://www.w3.org/2001/XMLSchema" xmlns:p="http://schemas.microsoft.com/office/2006/metadata/properties" xmlns:ns2="fa3ad94e-5321-4a3c-af98-43f705251316" targetNamespace="http://schemas.microsoft.com/office/2006/metadata/properties" ma:root="true" ma:fieldsID="644054c0cca9fb9356cdfc55b13e2b00" ns2:_="">
    <xsd:import namespace="fa3ad94e-5321-4a3c-af98-43f7052513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ad94e-5321-4a3c-af98-43f7052513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596EE6-7983-4DEB-BCC3-B60E165B6764}">
  <ds:schemaRefs>
    <ds:schemaRef ds:uri="http://schemas.microsoft.com/office/2006/metadata/properties"/>
    <ds:schemaRef ds:uri="http://purl.org/dc/dcmitype/"/>
    <ds:schemaRef ds:uri="fa3ad94e-5321-4a3c-af98-43f705251316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3BFEF6D-F663-4A7A-B031-FD408A20D2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3ad94e-5321-4a3c-af98-43f7052513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3C5C78-9611-4301-ABDB-19C33E652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ESD Budget worksheet</vt:lpstr>
      <vt:lpstr>2026 Budget Worksheet</vt:lpstr>
      <vt:lpstr>'2026 Budget Worksheet'!Print_Area</vt:lpstr>
      <vt:lpstr>'ESD Budget worksheet'!Print_Area</vt:lpstr>
      <vt:lpstr>'2026 Budget Worksheet'!Print_Titles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Morrison</dc:creator>
  <cp:keywords/>
  <dc:description/>
  <cp:lastModifiedBy>James Cone</cp:lastModifiedBy>
  <cp:revision/>
  <dcterms:created xsi:type="dcterms:W3CDTF">2020-07-26T16:28:10Z</dcterms:created>
  <dcterms:modified xsi:type="dcterms:W3CDTF">2026-08-18T18:42:58Z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0x010100D578054C6CB6F44985C3423F7FC20255</vt:lpwstr>
  </property>
  <property fmtid="{D5CDD505-2E9C-101B-9397-08002B2CF9AE}" pid="3" name="MediaServiceImageTags">
    <vt:lpwstr/>
  </property>
</Properties>
</file>